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FAALİYETLER" sheetId="5" r:id="rId5"/>
    <sheet name="İLLER, FAALİYETLER,GER.TİC.İŞL." sheetId="6" r:id="rId6"/>
    <sheet name="FAALİYETLER (BİRİKİMLİ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6">'FAALİYETLER (BİRİKİMLİ)'!$A$1:$J$31</definedName>
    <definedName name="_xlnm.Print_Area" localSheetId="5">'İLLER, FAALİYETLER,GER.TİC.İŞL.'!$A$1:$K$30</definedName>
    <definedName name="_xlnm.Print_Area" localSheetId="4">'ÜÇ BÜYÜK İL VE FAALİYETLER'!$A$1:$K$30</definedName>
    <definedName name="_xlnm.Print_Titles" localSheetId="10">'EN ÇOK KURULUŞ FAALİYETİ'!$1:$5</definedName>
    <definedName name="_xlnm.Print_Titles" localSheetId="3">'FAALİYET SIKLIĞI'!$1:$6</definedName>
    <definedName name="_xlnm.Print_Titles" localSheetId="11">'İLLER'!$7:$10</definedName>
    <definedName name="_xlnm.Print_Titles" localSheetId="12">'İLLER (BİRİKİMLİ)'!$8:$11</definedName>
    <definedName name="_xlnm.Print_Titles" localSheetId="14">'YABANCI SERMAYE ve İLLER'!$31:$33</definedName>
    <definedName name="_xlnm.Print_Titles" localSheetId="15">'YABANCI SERMAYE ve ÜLKELER'!$39:$41</definedName>
  </definedNames>
  <calcPr fullCalcOnLoad="1"/>
</workbook>
</file>

<file path=xl/sharedStrings.xml><?xml version="1.0" encoding="utf-8"?>
<sst xmlns="http://schemas.openxmlformats.org/spreadsheetml/2006/main" count="969" uniqueCount="438">
  <si>
    <r>
      <t xml:space="preserve"> </t>
    </r>
    <r>
      <rPr>
        <b/>
        <sz val="16"/>
        <color indexed="8"/>
        <rFont val="Arial"/>
        <family val="2"/>
      </rPr>
      <t xml:space="preserve"> 2010 MART AYINA AİT KURULAN ve KAPANAN ŞİRKET İSTATİSTİKLERİ</t>
    </r>
  </si>
  <si>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</si>
  <si>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</si>
  <si>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</si>
  <si>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</si>
  <si>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</si>
  <si>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</si>
  <si>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</si>
  <si>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</si>
  <si>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</si>
  <si>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</si>
  <si>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</si>
  <si>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</si>
  <si>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</si>
  <si>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</si>
  <si>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</si>
  <si>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</si>
  <si>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</si>
  <si>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</si>
  <si>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</si>
  <si>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 xml:space="preserve"> 2010  MART AYINA AİT KURULAN ve KAPANAN ŞİRKET İSTATİSTİKLERİ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</si>
  <si>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</si>
  <si>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</si>
  <si>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</si>
  <si>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</si>
  <si>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</si>
  <si>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</si>
  <si>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</si>
  <si>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</si>
  <si>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</si>
  <si>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</si>
  <si>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</si>
  <si>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</si>
  <si>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</si>
  <si>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</si>
  <si>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</si>
  <si>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</si>
  <si>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</si>
  <si>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</si>
  <si>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</si>
  <si>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</si>
  <si>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</si>
  <si>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</si>
  <si>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</si>
  <si>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</si>
  <si>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</si>
  <si>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</si>
  <si>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</si>
  <si>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</si>
  <si>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</si>
  <si>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</si>
  <si>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</si>
  <si>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</si>
  <si>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</si>
  <si>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</si>
  <si>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</si>
  <si>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</si>
  <si>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</si>
  <si>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</si>
  <si>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</si>
  <si>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2010 MART  AYINA AİT KURULAN ve KAPANAN ŞİRKET İSTATİSTİKLERİ</t>
  </si>
  <si>
    <t>Faaliyetlere ve Üç Büyük İle Göre Dağılım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</si>
  <si>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</si>
  <si>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</si>
  <si>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</si>
  <si>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</si>
  <si>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</si>
  <si>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</si>
  <si>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</si>
  <si>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</si>
  <si>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</si>
  <si>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</si>
  <si>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</si>
  <si>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</si>
  <si>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</si>
  <si>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</si>
  <si>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</si>
  <si>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</si>
  <si>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</si>
  <si>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</si>
  <si>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</si>
  <si>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</si>
  <si>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</si>
  <si>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</si>
  <si>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</si>
  <si>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</si>
  <si>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</si>
  <si>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</si>
  <si>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</si>
  <si>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</si>
  <si>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 xml:space="preserve"> 2010 MART AYINA AİT KURULAN ve KAPANAN ŞİRKET İSTATİSTİKLERİ</t>
  </si>
  <si>
    <t>Gerçek Kişi Ticari İşletmelerin Faaliyetlere ve Üç Büyük İle Göre Dağılımı</t>
  </si>
  <si>
    <t xml:space="preserve"> İktisadi Faaliyetler       NACE 2</t>
  </si>
  <si>
    <t>2010 Ocak-Mart Ayları Arası Kurulan ŞirketlerinSermaye Dağılımları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</si>
  <si>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</si>
  <si>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</si>
  <si>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</si>
  <si>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</si>
  <si>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</si>
  <si>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</si>
  <si>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</si>
  <si>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</si>
  <si>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</si>
  <si>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</si>
  <si>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</si>
  <si>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</si>
  <si>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</si>
  <si>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</si>
  <si>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</si>
  <si>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</si>
  <si>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</si>
  <si>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</si>
  <si>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</si>
  <si>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</si>
  <si>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</si>
  <si>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</si>
  <si>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</si>
  <si>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</si>
  <si>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</si>
  <si>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</si>
  <si>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</si>
  <si>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</si>
  <si>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</si>
  <si>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</si>
  <si>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</si>
  <si>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</si>
  <si>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</si>
  <si>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>2010 MART AYINA AİT KURULAN ve KAPANAN ŞİRKET İSTATİSTİKLERİ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</si>
  <si>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</si>
  <si>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</si>
  <si>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</si>
  <si>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</si>
  <si>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</si>
  <si>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</si>
  <si>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</si>
  <si>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</si>
  <si>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</si>
  <si>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</si>
  <si>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</si>
  <si>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</si>
  <si>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</si>
  <si>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</si>
  <si>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</si>
  <si>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</si>
  <si>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</si>
  <si>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</si>
  <si>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</si>
  <si>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</si>
  <si>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</si>
  <si>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</si>
  <si>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</si>
  <si>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</si>
  <si>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</si>
  <si>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86.10</t>
  </si>
  <si>
    <t>Hastane Hizmetleri</t>
  </si>
  <si>
    <t>70.22</t>
  </si>
  <si>
    <t>İşletme ve diğer danışmanlık faaliyetleri</t>
  </si>
  <si>
    <t>35.14</t>
  </si>
  <si>
    <t>Elektrik enerjisinin ticareti</t>
  </si>
  <si>
    <t>60.20</t>
  </si>
  <si>
    <t>Televizyon programcılığı ve yayıncılığı faaliyetleri</t>
  </si>
  <si>
    <t>64.20</t>
  </si>
  <si>
    <t>Holding şirketlerin faaliyetleri</t>
  </si>
  <si>
    <t>47.30</t>
  </si>
  <si>
    <t>Belirli bir mala tahsis edilmiş mağazalarda otomotiv yakıtının perakende ticaret</t>
  </si>
  <si>
    <t>07.29</t>
  </si>
  <si>
    <t>Diğer demir dışı metal cevherleri madenciliği</t>
  </si>
  <si>
    <t>Limited Şirketler</t>
  </si>
  <si>
    <t>71.12</t>
  </si>
  <si>
    <t>Mühendislik faaliyetleri ile ilgili teknik danışmanlık</t>
  </si>
  <si>
    <t>49.41</t>
  </si>
  <si>
    <t>Karayolu ile yük taşımacılığı</t>
  </si>
  <si>
    <t>46.73</t>
  </si>
  <si>
    <t>Ağaç, inşaat malzemesi ve sıhhi teçhizat toptan ticareti</t>
  </si>
  <si>
    <t>46.39</t>
  </si>
  <si>
    <t>Belirli bir mala tahsis edilmemiş mağazalarda gıda, içecek veya tütün ağırlıklı perakende ticaret</t>
  </si>
  <si>
    <t>47.74</t>
  </si>
  <si>
    <t>Belirli bir mala tahsis edilmiş mağazalarda tıbbi ve ortopedik ürünlerin perakende ticareti</t>
  </si>
  <si>
    <t>55.10</t>
  </si>
  <si>
    <t>Oteller ve benzeri konaklama yerleri</t>
  </si>
  <si>
    <t>43.99</t>
  </si>
  <si>
    <t>Başka yerde sınıflandırılmamış diğer inşaat faaliyetleri</t>
  </si>
  <si>
    <t>Gerçek Kişi Ticari İşletmeleri</t>
  </si>
  <si>
    <t>47.11</t>
  </si>
  <si>
    <t>49.39</t>
  </si>
  <si>
    <t>Başka yerde sınılandırılmamış kara taşımacılığı ile yapılan diğer yolcu taşımacılığı</t>
  </si>
  <si>
    <t>47.71</t>
  </si>
  <si>
    <t>Belirli bir mala tahsis edilmiş mağazalarda giyim eşyalarının perakende ticareti</t>
  </si>
  <si>
    <t>47.78</t>
  </si>
  <si>
    <t>Belirli bir mala tahsis edilmiş mağazalarda yapılan diğer yeni malların perakende ticareti</t>
  </si>
  <si>
    <t>96.02</t>
  </si>
  <si>
    <t>Kuaförlük ve diğer güzellik salonlarının faaliyetleri</t>
  </si>
  <si>
    <t>10.71</t>
  </si>
  <si>
    <t>Ekmek, taze pastane ürünleri ve taze kek imalatı</t>
  </si>
  <si>
    <t>47.42</t>
  </si>
  <si>
    <t>Belirli bir mala tahsis edilmiş mağazalarda telekomunikasyon teçhizatının perakende ticareti</t>
  </si>
  <si>
    <t>56.30</t>
  </si>
  <si>
    <t>İçecek sunum hizmetleri</t>
  </si>
  <si>
    <t>İllere Göre Dağılımı</t>
  </si>
  <si>
    <t>İL ADI</t>
  </si>
  <si>
    <t>2010 MART (BİR AYLIK)</t>
  </si>
  <si>
    <t>2009  MART (BİR AYLIK)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</si>
  <si>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</si>
  <si>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</si>
  <si>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</si>
  <si>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</si>
  <si>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</si>
  <si>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</si>
  <si>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</si>
  <si>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</si>
  <si>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</si>
  <si>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</si>
  <si>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</si>
  <si>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</si>
  <si>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</si>
  <si>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</si>
  <si>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</si>
  <si>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</si>
  <si>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</si>
  <si>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</si>
  <si>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</si>
  <si>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</si>
  <si>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</si>
  <si>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</si>
  <si>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</si>
  <si>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</si>
  <si>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</si>
  <si>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</si>
  <si>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</si>
  <si>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</si>
  <si>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</si>
  <si>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</si>
  <si>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</si>
  <si>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</si>
  <si>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</si>
  <si>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</si>
  <si>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</si>
  <si>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</si>
  <si>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</si>
  <si>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</si>
  <si>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</si>
  <si>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</si>
  <si>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</si>
  <si>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</si>
  <si>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</si>
  <si>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</si>
  <si>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</si>
  <si>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</si>
  <si>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</si>
  <si>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</si>
  <si>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</si>
  <si>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</si>
  <si>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</si>
  <si>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</si>
  <si>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</si>
  <si>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</si>
  <si>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</si>
  <si>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</si>
  <si>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</si>
  <si>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</si>
  <si>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</si>
  <si>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</si>
  <si>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</si>
  <si>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</si>
  <si>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</si>
  <si>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</si>
  <si>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</si>
  <si>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</si>
  <si>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</si>
  <si>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</si>
  <si>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</si>
  <si>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</si>
  <si>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</si>
  <si>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</si>
  <si>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</si>
  <si>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</si>
  <si>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</si>
  <si>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</si>
  <si>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</si>
  <si>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</si>
  <si>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</si>
  <si>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</si>
  <si>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</si>
  <si>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</si>
  <si>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</si>
  <si>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</si>
  <si>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</si>
  <si>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</si>
  <si>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</si>
  <si>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</si>
  <si>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Birikimli Dağılımı</t>
  </si>
  <si>
    <t>2010 OCAK- MART (ÜÇ AYLIK )</t>
  </si>
  <si>
    <t>2009 OCAK- MART (ÜÇ AYLIK )</t>
  </si>
  <si>
    <t xml:space="preserve">                                  Faaliyetlere Göre Birikimli Dağılım</t>
  </si>
  <si>
    <t xml:space="preserve"> İktisadi Faaliyetler      NACE 2</t>
  </si>
  <si>
    <t>MART 2010</t>
  </si>
  <si>
    <t>OCAK-MART 2010</t>
  </si>
  <si>
    <t>Şirket</t>
  </si>
  <si>
    <t>Ger.Kiş.Tic.İşl.</t>
  </si>
  <si>
    <t xml:space="preserve">        Mart Ayında Kurulan Yabancı Sermayeli Şirketlerin Genel Görünümü</t>
  </si>
  <si>
    <t>Ortak Olunan Şirketlerin Toplam Sermayesi (TL)</t>
  </si>
  <si>
    <t>Ortak Olunan Şirketlerdeki Yabancı Sermaye Toplamı (TL)</t>
  </si>
  <si>
    <t>Yabancı Sermaye Oranı %</t>
  </si>
  <si>
    <t>2010 Yılı Ocak-Mart Ayları Arası Kurulan Yabancı Sermayeli Şirketlerin         Genel Görünümü</t>
  </si>
  <si>
    <t>2010 Yılı Ocak-Mart Ayları Arası Kurulan Yabancı Sermayeli Şirketlerin                           İllere Göre Dağılımı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</si>
  <si>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</si>
  <si>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</si>
  <si>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</si>
  <si>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</si>
  <si>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</si>
  <si>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</si>
  <si>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Almanya</t>
  </si>
  <si>
    <t>A.B.D.</t>
  </si>
  <si>
    <t>Rusya Fedarasyonu</t>
  </si>
  <si>
    <t>İngiltere</t>
  </si>
  <si>
    <t>TÜRKİYE</t>
  </si>
  <si>
    <t>Ukrayna</t>
  </si>
  <si>
    <t>Hollanda</t>
  </si>
  <si>
    <t>Avusturya</t>
  </si>
  <si>
    <t>Gürcistan</t>
  </si>
  <si>
    <t>Hindistan</t>
  </si>
  <si>
    <t>Azerbaycan</t>
  </si>
  <si>
    <t>Kuzey Kore</t>
  </si>
  <si>
    <t>Lüksemburg</t>
  </si>
  <si>
    <t>Hırvatistan</t>
  </si>
  <si>
    <t>İtalya</t>
  </si>
  <si>
    <t>İsrail</t>
  </si>
  <si>
    <t>Ürdün</t>
  </si>
  <si>
    <t>K.K.T.C.</t>
  </si>
  <si>
    <t>BAE</t>
  </si>
  <si>
    <t>İran</t>
  </si>
  <si>
    <t>Irak</t>
  </si>
  <si>
    <t>Suudi Arabistan</t>
  </si>
  <si>
    <t>Bulgaristan</t>
  </si>
  <si>
    <t>Danimarka</t>
  </si>
  <si>
    <t>Fransa</t>
  </si>
  <si>
    <t>Çin</t>
  </si>
  <si>
    <t>Belçika</t>
  </si>
  <si>
    <t>Kazakistan</t>
  </si>
  <si>
    <t>Özbekistan</t>
  </si>
  <si>
    <t>Mısr</t>
  </si>
  <si>
    <t>Suriye</t>
  </si>
  <si>
    <t>İrlanda</t>
  </si>
  <si>
    <t>Romanya</t>
  </si>
  <si>
    <t>Norveç</t>
  </si>
  <si>
    <t>Moldovya</t>
  </si>
  <si>
    <t>Kanada</t>
  </si>
  <si>
    <t>İsviçre</t>
  </si>
  <si>
    <t>Türkmenistan</t>
  </si>
  <si>
    <t>Pakistan</t>
  </si>
  <si>
    <t>Kırgızistan</t>
  </si>
  <si>
    <t>Yunanistan</t>
  </si>
  <si>
    <t>Beyaz Rusya</t>
  </si>
  <si>
    <t>Bosna Hersek</t>
  </si>
  <si>
    <t>U.S.Virgin Adasi</t>
  </si>
  <si>
    <t>Tuvalu</t>
  </si>
  <si>
    <t>Tacikistan</t>
  </si>
  <si>
    <t>Güney Kore</t>
  </si>
  <si>
    <t>Sili</t>
  </si>
  <si>
    <t>Avustralya</t>
  </si>
  <si>
    <t>Libya</t>
  </si>
  <si>
    <t>Makedonya</t>
  </si>
  <si>
    <t>Tunus</t>
  </si>
  <si>
    <t>Singapur</t>
  </si>
  <si>
    <t>Portekiz</t>
  </si>
  <si>
    <t>İspanya</t>
  </si>
  <si>
    <t>İsveç</t>
  </si>
  <si>
    <t>Nijerya</t>
  </si>
  <si>
    <t>Letonya</t>
  </si>
  <si>
    <t>Japonya</t>
  </si>
  <si>
    <t>Cezayir</t>
  </si>
  <si>
    <t>Fas</t>
  </si>
  <si>
    <t>Sudan</t>
  </si>
  <si>
    <t>2010 Yılı Ocak-Mart Ayları Arası En Çok Yabancı Sermayeli Şirket Kuruluşu Olan        İlk 20 Faaliyet</t>
  </si>
  <si>
    <t>Faaliyet  Açıklama</t>
  </si>
  <si>
    <t>41.20 -İkamet amaçlı olan veya ikamet amaçlı olmayan binaların inşaatı</t>
  </si>
  <si>
    <t>35.11 -Elektrik enerjisi üretimi</t>
  </si>
  <si>
    <t>35.14 -Elektrik enerjisinin ticareti</t>
  </si>
  <si>
    <t>86.10 -Hastane hizmetleri</t>
  </si>
  <si>
    <t>28.29 -Başka yerde sınıflandırılmamış diğer genel amaçlı makinelerin imalatı</t>
  </si>
  <si>
    <t>41.10 -İnşaat projelerinin geliştirilmesi</t>
  </si>
  <si>
    <t>46.19 -Çeşitli malların satışı ile ilgili aracılar</t>
  </si>
  <si>
    <t>55.10 -Oteller ve benzeri konaklama yerleri</t>
  </si>
  <si>
    <t>56.10 -Lokantalar ve seyyar yemek hizmeti faaliyetleri</t>
  </si>
  <si>
    <t>73.11 -Reklam ajanslarının faaliyetleri</t>
  </si>
  <si>
    <t>01.61 -Bitkisel üretimi destekleyici faaliyetler</t>
  </si>
  <si>
    <t>05.20 -Linyit madenciliği</t>
  </si>
  <si>
    <t>06.10 -Ham petrol çıkarımı</t>
  </si>
  <si>
    <t>10.71 -Ekmek, taze pastane ürünleri ve taze kek imalatı</t>
  </si>
  <si>
    <t>20.20 -Haşere ilaçları ve diğer zirai-kimyasal ürünlerin imalatı</t>
  </si>
  <si>
    <t>20.30 -Boya, vernik ve benzeri kaplayıcı maddeler ile matbaa mürekkebi ve macun imalatı</t>
  </si>
  <si>
    <t>22.23 -Plastik inşaat malzemesi imalatı</t>
  </si>
  <si>
    <t>24.54 -Diğer demir dışı metallerin dökümü</t>
  </si>
  <si>
    <t>27.20 -Akümülatör ve pil imalatı</t>
  </si>
  <si>
    <t>43.99 -Başka yerde sınıflandırılmamış diğer özel inşaat faaliyetleri</t>
  </si>
  <si>
    <t>79.11 -Seyahat acentesi faaliyetleri</t>
  </si>
  <si>
    <t>68.31 -Gayrimenkul acenteleri</t>
  </si>
  <si>
    <t>49.41 -Karayolu ile yük taşımacılığı</t>
  </si>
  <si>
    <t>46.90 -Belirli bir mala tahsis edilmemiş mağazalardaki toptan ticaret</t>
  </si>
  <si>
    <t>55.20 -Tatil ve diğer kısa süreli konaklama yerleri</t>
  </si>
  <si>
    <t>70.22 -İşletme ve diğer idari danışmanlık faaliyetleri</t>
  </si>
  <si>
    <t>74.90 -Başka yerde sınıflandırılmamış diğer mesleki, bilimsel ve teknik faaliyetler</t>
  </si>
  <si>
    <t>46.41 -Tekstil ürünlerinin toptan ticareti</t>
  </si>
  <si>
    <t>46.69 -Diğer makine ve ekipmanların toptan ticareti</t>
  </si>
  <si>
    <t>47.30 -Belirli bir mala tahsis edilmiş mağazalarda otomotiv yakıtının perakende ticareti</t>
  </si>
  <si>
    <t>14.13 -Diğer dış giyim eşyaları imalatı</t>
  </si>
  <si>
    <t>45.31 -Motorlu kara taşıtlarının parça ve aksesuarlarının toptan ticareti</t>
  </si>
  <si>
    <t>46.16 -Tekstil, giysi, kürk, ayakkabı ve deri eşyaların satışı ile ilgili aracılar</t>
  </si>
  <si>
    <t>46.31 -Meyve ve sebzelerin toptan ticareti</t>
  </si>
  <si>
    <t>46.72 -Madenler ve maden cevherlerinin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</si>
  <si>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</si>
  <si>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</si>
  <si>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</si>
  <si>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</si>
  <si>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</si>
  <si>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</si>
  <si>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</si>
  <si>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</si>
  <si>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</si>
  <si>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</si>
  <si>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</si>
  <si>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</si>
  <si>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</si>
  <si>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</si>
  <si>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</si>
  <si>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</si>
  <si>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</si>
  <si>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</si>
  <si>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</si>
  <si>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</si>
  <si>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</si>
  <si>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</si>
  <si>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20-21</t>
  </si>
  <si>
    <t>Yabancı Ortak Sermayeli Kurulan Şirketlerin Ülkelere Göre Dağılımı</t>
  </si>
  <si>
    <t>22-23</t>
  </si>
  <si>
    <t>En Çok Yabancı Ortak Sermayeli Şirket Kuruluşu Yapılan İlk 20 İktisadi Faaliyet</t>
  </si>
  <si>
    <t>24-25</t>
  </si>
  <si>
    <t>22 NİSAN 2010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</si>
</sst>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[$TL-41F]"/>
    <numFmt numFmtId="165" formatCode="#,##0.00\ _T_L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 Tur"/>
      <family val="0"/>
    </font>
    <font>
      <b/>
      <sz val="19"/>
      <color indexed="8"/>
      <name val="Arial"/>
      <family val="2"/>
    </font>
    <font>
      <sz val="12"/>
      <color indexed="8"/>
      <name val="ARIAL"/>
      <family val="0"/>
    </font>
    <font>
      <b/>
      <sz val="18"/>
      <color indexed="8"/>
      <name val="Arial"/>
      <family val="2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6"/>
      <color indexed="8"/>
      <name val="ARIAL"/>
      <family val="0"/>
    </font>
    <font>
      <sz val="8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8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9C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/>
      <right/>
      <top style="medium">
        <color rgb="FF000000"/>
      </top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ck"/>
      <right style="thick"/>
      <top/>
      <bottom/>
    </border>
    <border>
      <left style="thick"/>
      <right/>
      <top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21" fillId="0" borderId="0">
      <alignment/>
      <protection/>
    </xf>
    <xf numFmtId="0" fontId="0" fillId="25" borderId="8" applyNumberFormat="0" applyFont="0" applyAlignment="0" applyProtection="0"/>
    <xf numFmtId="0" fontId="7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9" fillId="33" borderId="10" xfId="0" applyFont="1" applyFill="1" applyBorder="1" applyAlignment="1">
      <alignment horizontal="center"/>
    </xf>
    <xf numFmtId="0" fontId="80" fillId="34" borderId="11" xfId="0" applyFont="1" applyFill="1" applyBorder="1" applyAlignment="1">
      <alignment/>
    </xf>
    <xf numFmtId="3" fontId="80" fillId="35" borderId="12" xfId="0" applyNumberFormat="1" applyFont="1" applyFill="1" applyBorder="1" applyAlignment="1">
      <alignment/>
    </xf>
    <xf numFmtId="3" fontId="80" fillId="35" borderId="13" xfId="0" applyNumberFormat="1" applyFont="1" applyFill="1" applyBorder="1" applyAlignment="1">
      <alignment/>
    </xf>
    <xf numFmtId="3" fontId="80" fillId="36" borderId="14" xfId="0" applyNumberFormat="1" applyFont="1" applyFill="1" applyBorder="1" applyAlignment="1">
      <alignment vertical="top" wrapText="1"/>
    </xf>
    <xf numFmtId="0" fontId="80" fillId="34" borderId="15" xfId="0" applyFont="1" applyFill="1" applyBorder="1" applyAlignment="1">
      <alignment/>
    </xf>
    <xf numFmtId="3" fontId="80" fillId="35" borderId="16" xfId="0" applyNumberFormat="1" applyFont="1" applyFill="1" applyBorder="1" applyAlignment="1">
      <alignment/>
    </xf>
    <xf numFmtId="3" fontId="80" fillId="35" borderId="17" xfId="0" applyNumberFormat="1" applyFont="1" applyFill="1" applyBorder="1" applyAlignment="1">
      <alignment horizontal="right"/>
    </xf>
    <xf numFmtId="3" fontId="80" fillId="35" borderId="17" xfId="0" applyNumberFormat="1" applyFont="1" applyFill="1" applyBorder="1" applyAlignment="1">
      <alignment/>
    </xf>
    <xf numFmtId="3" fontId="80" fillId="36" borderId="18" xfId="0" applyNumberFormat="1" applyFont="1" applyFill="1" applyBorder="1" applyAlignment="1">
      <alignment horizontal="right" vertical="top" wrapText="1"/>
    </xf>
    <xf numFmtId="0" fontId="80" fillId="33" borderId="19" xfId="0" applyFont="1" applyFill="1" applyBorder="1" applyAlignment="1">
      <alignment wrapText="1"/>
    </xf>
    <xf numFmtId="3" fontId="80" fillId="33" borderId="18" xfId="0" applyNumberFormat="1" applyFont="1" applyFill="1" applyBorder="1" applyAlignment="1">
      <alignment vertical="top" wrapText="1"/>
    </xf>
    <xf numFmtId="0" fontId="80" fillId="33" borderId="20" xfId="0" applyFont="1" applyFill="1" applyBorder="1" applyAlignment="1">
      <alignment wrapText="1"/>
    </xf>
    <xf numFmtId="0" fontId="80" fillId="33" borderId="15" xfId="0" applyFont="1" applyFill="1" applyBorder="1" applyAlignment="1">
      <alignment wrapText="1"/>
    </xf>
    <xf numFmtId="0" fontId="79" fillId="34" borderId="21" xfId="0" applyFont="1" applyFill="1" applyBorder="1" applyAlignment="1">
      <alignment wrapText="1"/>
    </xf>
    <xf numFmtId="0" fontId="80" fillId="34" borderId="22" xfId="0" applyFont="1" applyFill="1" applyBorder="1" applyAlignment="1">
      <alignment/>
    </xf>
    <xf numFmtId="3" fontId="80" fillId="36" borderId="18" xfId="0" applyNumberFormat="1" applyFont="1" applyFill="1" applyBorder="1" applyAlignment="1">
      <alignment vertical="top" wrapText="1"/>
    </xf>
    <xf numFmtId="0" fontId="79" fillId="33" borderId="21" xfId="0" applyFont="1" applyFill="1" applyBorder="1" applyAlignment="1">
      <alignment wrapText="1"/>
    </xf>
    <xf numFmtId="0" fontId="80" fillId="33" borderId="22" xfId="0" applyFont="1" applyFill="1" applyBorder="1" applyAlignment="1">
      <alignment/>
    </xf>
    <xf numFmtId="0" fontId="79" fillId="34" borderId="23" xfId="0" applyFont="1" applyFill="1" applyBorder="1" applyAlignment="1">
      <alignment wrapText="1"/>
    </xf>
    <xf numFmtId="0" fontId="80" fillId="34" borderId="24" xfId="0" applyFont="1" applyFill="1" applyBorder="1" applyAlignment="1">
      <alignment/>
    </xf>
    <xf numFmtId="3" fontId="80" fillId="35" borderId="25" xfId="0" applyNumberFormat="1" applyFont="1" applyFill="1" applyBorder="1" applyAlignment="1">
      <alignment/>
    </xf>
    <xf numFmtId="3" fontId="80" fillId="36" borderId="26" xfId="0" applyNumberFormat="1" applyFont="1" applyFill="1" applyBorder="1" applyAlignment="1">
      <alignment vertical="top" wrapText="1"/>
    </xf>
    <xf numFmtId="0" fontId="8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64" fontId="82" fillId="0" borderId="0" xfId="0" applyNumberFormat="1" applyFont="1" applyAlignment="1">
      <alignment/>
    </xf>
    <xf numFmtId="0" fontId="82" fillId="0" borderId="0" xfId="0" applyFont="1" applyAlignment="1">
      <alignment/>
    </xf>
    <xf numFmtId="3" fontId="83" fillId="37" borderId="13" xfId="0" applyNumberFormat="1" applyFont="1" applyFill="1" applyBorder="1" applyAlignment="1">
      <alignment horizontal="center"/>
    </xf>
    <xf numFmtId="3" fontId="83" fillId="37" borderId="14" xfId="0" applyNumberFormat="1" applyFont="1" applyFill="1" applyBorder="1" applyAlignment="1">
      <alignment horizontal="center"/>
    </xf>
    <xf numFmtId="3" fontId="84" fillId="37" borderId="17" xfId="0" applyNumberFormat="1" applyFont="1" applyFill="1" applyBorder="1" applyAlignment="1">
      <alignment/>
    </xf>
    <xf numFmtId="3" fontId="84" fillId="37" borderId="17" xfId="0" applyNumberFormat="1" applyFont="1" applyFill="1" applyBorder="1" applyAlignment="1">
      <alignment horizontal="center" vertical="center"/>
    </xf>
    <xf numFmtId="3" fontId="84" fillId="37" borderId="17" xfId="0" applyNumberFormat="1" applyFont="1" applyFill="1" applyBorder="1" applyAlignment="1">
      <alignment/>
    </xf>
    <xf numFmtId="3" fontId="84" fillId="37" borderId="18" xfId="0" applyNumberFormat="1" applyFont="1" applyFill="1" applyBorder="1" applyAlignment="1">
      <alignment/>
    </xf>
    <xf numFmtId="3" fontId="83" fillId="37" borderId="17" xfId="0" applyNumberFormat="1" applyFont="1" applyFill="1" applyBorder="1" applyAlignment="1">
      <alignment horizontal="center"/>
    </xf>
    <xf numFmtId="3" fontId="83" fillId="37" borderId="17" xfId="0" applyNumberFormat="1" applyFont="1" applyFill="1" applyBorder="1" applyAlignment="1">
      <alignment/>
    </xf>
    <xf numFmtId="3" fontId="83" fillId="37" borderId="18" xfId="0" applyNumberFormat="1" applyFont="1" applyFill="1" applyBorder="1" applyAlignment="1">
      <alignment horizontal="center"/>
    </xf>
    <xf numFmtId="2" fontId="82" fillId="0" borderId="0" xfId="0" applyNumberFormat="1" applyFont="1" applyAlignment="1">
      <alignment/>
    </xf>
    <xf numFmtId="3" fontId="83" fillId="37" borderId="27" xfId="0" applyNumberFormat="1" applyFont="1" applyFill="1" applyBorder="1" applyAlignment="1">
      <alignment horizontal="center"/>
    </xf>
    <xf numFmtId="3" fontId="83" fillId="37" borderId="27" xfId="0" applyNumberFormat="1" applyFont="1" applyFill="1" applyBorder="1" applyAlignment="1">
      <alignment/>
    </xf>
    <xf numFmtId="3" fontId="83" fillId="37" borderId="28" xfId="0" applyNumberFormat="1" applyFont="1" applyFill="1" applyBorder="1" applyAlignment="1">
      <alignment horizontal="center"/>
    </xf>
    <xf numFmtId="3" fontId="85" fillId="37" borderId="29" xfId="0" applyNumberFormat="1" applyFont="1" applyFill="1" applyBorder="1" applyAlignment="1">
      <alignment/>
    </xf>
    <xf numFmtId="3" fontId="86" fillId="37" borderId="30" xfId="0" applyNumberFormat="1" applyFont="1" applyFill="1" applyBorder="1" applyAlignment="1">
      <alignment horizontal="right"/>
    </xf>
    <xf numFmtId="3" fontId="86" fillId="37" borderId="31" xfId="0" applyNumberFormat="1" applyFont="1" applyFill="1" applyBorder="1" applyAlignment="1">
      <alignment/>
    </xf>
    <xf numFmtId="3" fontId="86" fillId="37" borderId="31" xfId="0" applyNumberFormat="1" applyFont="1" applyFill="1" applyBorder="1" applyAlignment="1">
      <alignment horizontal="right"/>
    </xf>
    <xf numFmtId="3" fontId="86" fillId="37" borderId="32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2" fontId="87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3" fontId="86" fillId="37" borderId="33" xfId="0" applyNumberFormat="1" applyFont="1" applyFill="1" applyBorder="1" applyAlignment="1">
      <alignment horizontal="right"/>
    </xf>
    <xf numFmtId="3" fontId="86" fillId="37" borderId="17" xfId="0" applyNumberFormat="1" applyFont="1" applyFill="1" applyBorder="1" applyAlignment="1">
      <alignment/>
    </xf>
    <xf numFmtId="3" fontId="86" fillId="37" borderId="17" xfId="0" applyNumberFormat="1" applyFont="1" applyFill="1" applyBorder="1" applyAlignment="1">
      <alignment horizontal="right"/>
    </xf>
    <xf numFmtId="3" fontId="86" fillId="37" borderId="18" xfId="0" applyNumberFormat="1" applyFont="1" applyFill="1" applyBorder="1" applyAlignment="1">
      <alignment horizontal="right"/>
    </xf>
    <xf numFmtId="3" fontId="85" fillId="37" borderId="34" xfId="0" applyNumberFormat="1" applyFont="1" applyFill="1" applyBorder="1" applyAlignment="1">
      <alignment/>
    </xf>
    <xf numFmtId="3" fontId="86" fillId="37" borderId="35" xfId="0" applyNumberFormat="1" applyFont="1" applyFill="1" applyBorder="1" applyAlignment="1">
      <alignment horizontal="right"/>
    </xf>
    <xf numFmtId="3" fontId="86" fillId="37" borderId="27" xfId="0" applyNumberFormat="1" applyFont="1" applyFill="1" applyBorder="1" applyAlignment="1">
      <alignment/>
    </xf>
    <xf numFmtId="3" fontId="86" fillId="37" borderId="27" xfId="0" applyNumberFormat="1" applyFont="1" applyFill="1" applyBorder="1" applyAlignment="1">
      <alignment horizontal="right"/>
    </xf>
    <xf numFmtId="3" fontId="86" fillId="37" borderId="28" xfId="0" applyNumberFormat="1" applyFont="1" applyFill="1" applyBorder="1" applyAlignment="1">
      <alignment horizontal="right"/>
    </xf>
    <xf numFmtId="3" fontId="85" fillId="33" borderId="29" xfId="0" applyNumberFormat="1" applyFont="1" applyFill="1" applyBorder="1" applyAlignment="1">
      <alignment/>
    </xf>
    <xf numFmtId="3" fontId="86" fillId="35" borderId="36" xfId="0" applyNumberFormat="1" applyFont="1" applyFill="1" applyBorder="1" applyAlignment="1">
      <alignment horizontal="right"/>
    </xf>
    <xf numFmtId="3" fontId="86" fillId="35" borderId="13" xfId="0" applyNumberFormat="1" applyFont="1" applyFill="1" applyBorder="1" applyAlignment="1">
      <alignment/>
    </xf>
    <xf numFmtId="3" fontId="86" fillId="35" borderId="13" xfId="0" applyNumberFormat="1" applyFont="1" applyFill="1" applyBorder="1" applyAlignment="1">
      <alignment horizontal="right"/>
    </xf>
    <xf numFmtId="3" fontId="86" fillId="35" borderId="14" xfId="0" applyNumberFormat="1" applyFont="1" applyFill="1" applyBorder="1" applyAlignment="1">
      <alignment horizontal="right"/>
    </xf>
    <xf numFmtId="3" fontId="86" fillId="35" borderId="33" xfId="0" applyNumberFormat="1" applyFont="1" applyFill="1" applyBorder="1" applyAlignment="1">
      <alignment horizontal="right"/>
    </xf>
    <xf numFmtId="3" fontId="86" fillId="35" borderId="17" xfId="0" applyNumberFormat="1" applyFont="1" applyFill="1" applyBorder="1" applyAlignment="1">
      <alignment/>
    </xf>
    <xf numFmtId="3" fontId="86" fillId="35" borderId="17" xfId="0" applyNumberFormat="1" applyFont="1" applyFill="1" applyBorder="1" applyAlignment="1">
      <alignment horizontal="right"/>
    </xf>
    <xf numFmtId="3" fontId="82" fillId="35" borderId="17" xfId="0" applyNumberFormat="1" applyFont="1" applyFill="1" applyBorder="1" applyAlignment="1">
      <alignment horizontal="right"/>
    </xf>
    <xf numFmtId="3" fontId="82" fillId="35" borderId="17" xfId="0" applyNumberFormat="1" applyFont="1" applyFill="1" applyBorder="1" applyAlignment="1">
      <alignment/>
    </xf>
    <xf numFmtId="3" fontId="82" fillId="35" borderId="18" xfId="0" applyNumberFormat="1" applyFont="1" applyFill="1" applyBorder="1" applyAlignment="1">
      <alignment horizontal="right"/>
    </xf>
    <xf numFmtId="3" fontId="86" fillId="35" borderId="18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3" borderId="34" xfId="0" applyNumberFormat="1" applyFont="1" applyFill="1" applyBorder="1" applyAlignment="1">
      <alignment/>
    </xf>
    <xf numFmtId="3" fontId="86" fillId="35" borderId="35" xfId="0" applyNumberFormat="1" applyFont="1" applyFill="1" applyBorder="1" applyAlignment="1">
      <alignment horizontal="right"/>
    </xf>
    <xf numFmtId="3" fontId="86" fillId="35" borderId="27" xfId="0" applyNumberFormat="1" applyFont="1" applyFill="1" applyBorder="1" applyAlignment="1">
      <alignment/>
    </xf>
    <xf numFmtId="3" fontId="86" fillId="35" borderId="27" xfId="0" applyNumberFormat="1" applyFont="1" applyFill="1" applyBorder="1" applyAlignment="1">
      <alignment horizontal="right"/>
    </xf>
    <xf numFmtId="3" fontId="82" fillId="35" borderId="27" xfId="0" applyNumberFormat="1" applyFont="1" applyFill="1" applyBorder="1" applyAlignment="1">
      <alignment horizontal="right"/>
    </xf>
    <xf numFmtId="3" fontId="82" fillId="35" borderId="28" xfId="0" applyNumberFormat="1" applyFont="1" applyFill="1" applyBorder="1" applyAlignment="1">
      <alignment horizontal="right"/>
    </xf>
    <xf numFmtId="3" fontId="86" fillId="35" borderId="28" xfId="0" applyNumberFormat="1" applyFont="1" applyFill="1" applyBorder="1" applyAlignment="1">
      <alignment horizontal="right"/>
    </xf>
    <xf numFmtId="3" fontId="82" fillId="35" borderId="33" xfId="0" applyNumberFormat="1" applyFont="1" applyFill="1" applyBorder="1" applyAlignment="1">
      <alignment horizontal="right"/>
    </xf>
    <xf numFmtId="3" fontId="82" fillId="35" borderId="35" xfId="0" applyNumberFormat="1" applyFont="1" applyFill="1" applyBorder="1" applyAlignment="1">
      <alignment horizontal="right"/>
    </xf>
    <xf numFmtId="3" fontId="82" fillId="35" borderId="27" xfId="0" applyNumberFormat="1" applyFont="1" applyFill="1" applyBorder="1" applyAlignment="1">
      <alignment/>
    </xf>
    <xf numFmtId="3" fontId="85" fillId="0" borderId="37" xfId="0" applyNumberFormat="1" applyFont="1" applyFill="1" applyBorder="1" applyAlignment="1">
      <alignment/>
    </xf>
    <xf numFmtId="3" fontId="82" fillId="35" borderId="0" xfId="0" applyNumberFormat="1" applyFont="1" applyFill="1" applyBorder="1" applyAlignment="1">
      <alignment horizontal="right"/>
    </xf>
    <xf numFmtId="3" fontId="82" fillId="35" borderId="0" xfId="0" applyNumberFormat="1" applyFont="1" applyFill="1" applyBorder="1" applyAlignment="1">
      <alignment/>
    </xf>
    <xf numFmtId="3" fontId="86" fillId="35" borderId="0" xfId="0" applyNumberFormat="1" applyFont="1" applyFill="1" applyBorder="1" applyAlignment="1">
      <alignment horizontal="right"/>
    </xf>
    <xf numFmtId="3" fontId="86" fillId="35" borderId="0" xfId="0" applyNumberFormat="1" applyFont="1" applyFill="1" applyBorder="1" applyAlignment="1">
      <alignment/>
    </xf>
    <xf numFmtId="0" fontId="82" fillId="35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65" fontId="82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wrapText="1"/>
    </xf>
    <xf numFmtId="0" fontId="90" fillId="37" borderId="26" xfId="0" applyFont="1" applyFill="1" applyBorder="1" applyAlignment="1">
      <alignment horizontal="center" vertical="center" wrapText="1"/>
    </xf>
    <xf numFmtId="0" fontId="90" fillId="37" borderId="26" xfId="0" applyFont="1" applyFill="1" applyBorder="1" applyAlignment="1">
      <alignment horizontal="center" vertical="center"/>
    </xf>
    <xf numFmtId="0" fontId="90" fillId="37" borderId="39" xfId="0" applyFont="1" applyFill="1" applyBorder="1" applyAlignment="1">
      <alignment wrapText="1"/>
    </xf>
    <xf numFmtId="1" fontId="90" fillId="37" borderId="22" xfId="0" applyNumberFormat="1" applyFont="1" applyFill="1" applyBorder="1" applyAlignment="1">
      <alignment horizontal="right"/>
    </xf>
    <xf numFmtId="1" fontId="90" fillId="37" borderId="40" xfId="0" applyNumberFormat="1" applyFont="1" applyFill="1" applyBorder="1" applyAlignment="1">
      <alignment horizontal="right"/>
    </xf>
    <xf numFmtId="0" fontId="91" fillId="35" borderId="31" xfId="0" applyFont="1" applyFill="1" applyBorder="1" applyAlignment="1">
      <alignment wrapText="1"/>
    </xf>
    <xf numFmtId="1" fontId="91" fillId="35" borderId="31" xfId="0" applyNumberFormat="1" applyFont="1" applyFill="1" applyBorder="1" applyAlignment="1">
      <alignment horizontal="right"/>
    </xf>
    <xf numFmtId="1" fontId="92" fillId="35" borderId="31" xfId="0" applyNumberFormat="1" applyFont="1" applyFill="1" applyBorder="1" applyAlignment="1">
      <alignment/>
    </xf>
    <xf numFmtId="1" fontId="92" fillId="35" borderId="31" xfId="0" applyNumberFormat="1" applyFont="1" applyFill="1" applyBorder="1" applyAlignment="1">
      <alignment horizontal="right"/>
    </xf>
    <xf numFmtId="0" fontId="91" fillId="35" borderId="17" xfId="0" applyFont="1" applyFill="1" applyBorder="1" applyAlignment="1">
      <alignment wrapText="1"/>
    </xf>
    <xf numFmtId="1" fontId="91" fillId="35" borderId="17" xfId="0" applyNumberFormat="1" applyFont="1" applyFill="1" applyBorder="1" applyAlignment="1">
      <alignment horizontal="right"/>
    </xf>
    <xf numFmtId="1" fontId="92" fillId="35" borderId="17" xfId="0" applyNumberFormat="1" applyFont="1" applyFill="1" applyBorder="1" applyAlignment="1">
      <alignment/>
    </xf>
    <xf numFmtId="1" fontId="92" fillId="35" borderId="17" xfId="0" applyNumberFormat="1" applyFont="1" applyFill="1" applyBorder="1" applyAlignment="1">
      <alignment horizontal="right"/>
    </xf>
    <xf numFmtId="0" fontId="91" fillId="35" borderId="27" xfId="0" applyFont="1" applyFill="1" applyBorder="1" applyAlignment="1">
      <alignment wrapText="1"/>
    </xf>
    <xf numFmtId="1" fontId="91" fillId="35" borderId="27" xfId="0" applyNumberFormat="1" applyFont="1" applyFill="1" applyBorder="1" applyAlignment="1">
      <alignment horizontal="right"/>
    </xf>
    <xf numFmtId="1" fontId="92" fillId="35" borderId="27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5" borderId="0" xfId="0" applyNumberFormat="1" applyFont="1" applyFill="1" applyBorder="1" applyAlignment="1">
      <alignment horizontal="right"/>
    </xf>
    <xf numFmtId="1" fontId="92" fillId="35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7" borderId="41" xfId="0" applyFont="1" applyFill="1" applyBorder="1" applyAlignment="1">
      <alignment wrapText="1"/>
    </xf>
    <xf numFmtId="1" fontId="90" fillId="37" borderId="10" xfId="0" applyNumberFormat="1" applyFont="1" applyFill="1" applyBorder="1" applyAlignment="1">
      <alignment horizontal="right"/>
    </xf>
    <xf numFmtId="0" fontId="91" fillId="35" borderId="36" xfId="0" applyFont="1" applyFill="1" applyBorder="1" applyAlignment="1">
      <alignment wrapText="1"/>
    </xf>
    <xf numFmtId="1" fontId="91" fillId="35" borderId="13" xfId="0" applyNumberFormat="1" applyFont="1" applyFill="1" applyBorder="1" applyAlignment="1">
      <alignment horizontal="right"/>
    </xf>
    <xf numFmtId="1" fontId="92" fillId="35" borderId="13" xfId="0" applyNumberFormat="1" applyFont="1" applyFill="1" applyBorder="1" applyAlignment="1">
      <alignment/>
    </xf>
    <xf numFmtId="1" fontId="92" fillId="35" borderId="13" xfId="0" applyNumberFormat="1" applyFont="1" applyFill="1" applyBorder="1" applyAlignment="1">
      <alignment horizontal="right"/>
    </xf>
    <xf numFmtId="1" fontId="92" fillId="35" borderId="42" xfId="0" applyNumberFormat="1" applyFont="1" applyFill="1" applyBorder="1" applyAlignment="1">
      <alignment/>
    </xf>
    <xf numFmtId="0" fontId="91" fillId="35" borderId="33" xfId="0" applyFont="1" applyFill="1" applyBorder="1" applyAlignment="1">
      <alignment wrapText="1"/>
    </xf>
    <xf numFmtId="0" fontId="91" fillId="35" borderId="35" xfId="0" applyFont="1" applyFill="1" applyBorder="1" applyAlignment="1">
      <alignment wrapText="1"/>
    </xf>
    <xf numFmtId="1" fontId="92" fillId="35" borderId="27" xfId="0" applyNumberFormat="1" applyFont="1" applyFill="1" applyBorder="1" applyAlignment="1">
      <alignment/>
    </xf>
    <xf numFmtId="0" fontId="91" fillId="35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7" fillId="33" borderId="17" xfId="0" applyFont="1" applyFill="1" applyBorder="1" applyAlignment="1">
      <alignment horizontal="center" vertical="center"/>
    </xf>
    <xf numFmtId="4" fontId="0" fillId="0" borderId="17" xfId="0" applyNumberFormat="1" applyBorder="1" applyAlignment="1">
      <alignment/>
    </xf>
    <xf numFmtId="4" fontId="77" fillId="33" borderId="17" xfId="0" applyNumberFormat="1" applyFont="1" applyFill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7" fillId="33" borderId="17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77" fillId="33" borderId="17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77" fillId="33" borderId="17" xfId="0" applyNumberFormat="1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3" borderId="17" xfId="0" applyFill="1" applyBorder="1" applyAlignment="1">
      <alignment/>
    </xf>
    <xf numFmtId="0" fontId="77" fillId="36" borderId="17" xfId="0" applyFont="1" applyFill="1" applyBorder="1" applyAlignment="1">
      <alignment/>
    </xf>
    <xf numFmtId="0" fontId="77" fillId="33" borderId="17" xfId="0" applyFont="1" applyFill="1" applyBorder="1" applyAlignment="1">
      <alignment/>
    </xf>
    <xf numFmtId="0" fontId="0" fillId="36" borderId="17" xfId="0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0" fillId="33" borderId="17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23" fillId="0" borderId="0" xfId="49" applyFont="1" applyAlignment="1">
      <alignment vertical="top"/>
      <protection/>
    </xf>
    <xf numFmtId="0" fontId="23" fillId="0" borderId="0" xfId="49" applyFont="1" applyAlignment="1">
      <alignment horizontal="left" vertical="top"/>
      <protection/>
    </xf>
    <xf numFmtId="0" fontId="23" fillId="0" borderId="0" xfId="49" applyFont="1" applyBorder="1" applyAlignment="1">
      <alignment vertical="top"/>
      <protection/>
    </xf>
    <xf numFmtId="0" fontId="26" fillId="35" borderId="43" xfId="49" applyFont="1" applyFill="1" applyBorder="1" applyAlignment="1">
      <alignment vertical="top"/>
      <protection/>
    </xf>
    <xf numFmtId="0" fontId="26" fillId="0" borderId="0" xfId="49" applyFont="1" applyAlignment="1">
      <alignment vertical="top"/>
      <protection/>
    </xf>
    <xf numFmtId="0" fontId="27" fillId="36" borderId="43" xfId="49" applyFont="1" applyFill="1" applyBorder="1" applyAlignment="1">
      <alignment horizontal="center" vertical="center"/>
      <protection/>
    </xf>
    <xf numFmtId="0" fontId="27" fillId="36" borderId="44" xfId="49" applyFont="1" applyFill="1" applyBorder="1" applyAlignment="1">
      <alignment horizontal="center" vertical="center" textRotation="90"/>
      <protection/>
    </xf>
    <xf numFmtId="0" fontId="27" fillId="36" borderId="44" xfId="49" applyFont="1" applyFill="1" applyBorder="1" applyAlignment="1">
      <alignment vertical="top" textRotation="90"/>
      <protection/>
    </xf>
    <xf numFmtId="0" fontId="23" fillId="36" borderId="45" xfId="49" applyFont="1" applyFill="1" applyBorder="1" applyAlignment="1">
      <alignment horizontal="left" vertical="center"/>
      <protection/>
    </xf>
    <xf numFmtId="1" fontId="28" fillId="35" borderId="46" xfId="49" applyNumberFormat="1" applyFont="1" applyFill="1" applyBorder="1" applyAlignment="1">
      <alignment vertical="top"/>
      <protection/>
    </xf>
    <xf numFmtId="1" fontId="28" fillId="35" borderId="47" xfId="49" applyNumberFormat="1" applyFont="1" applyFill="1" applyBorder="1" applyAlignment="1">
      <alignment vertical="top"/>
      <protection/>
    </xf>
    <xf numFmtId="1" fontId="28" fillId="35" borderId="48" xfId="49" applyNumberFormat="1" applyFont="1" applyFill="1" applyBorder="1" applyAlignment="1">
      <alignment vertical="top"/>
      <protection/>
    </xf>
    <xf numFmtId="1" fontId="28" fillId="35" borderId="0" xfId="49" applyNumberFormat="1" applyFont="1" applyFill="1" applyAlignment="1">
      <alignment vertical="top"/>
      <protection/>
    </xf>
    <xf numFmtId="0" fontId="23" fillId="33" borderId="45" xfId="49" applyFont="1" applyFill="1" applyBorder="1" applyAlignment="1">
      <alignment horizontal="left" vertical="center"/>
      <protection/>
    </xf>
    <xf numFmtId="1" fontId="28" fillId="35" borderId="49" xfId="49" applyNumberFormat="1" applyFont="1" applyFill="1" applyBorder="1" applyAlignment="1">
      <alignment vertical="top"/>
      <protection/>
    </xf>
    <xf numFmtId="1" fontId="28" fillId="35" borderId="17" xfId="49" applyNumberFormat="1" applyFont="1" applyFill="1" applyBorder="1" applyAlignment="1">
      <alignment vertical="top"/>
      <protection/>
    </xf>
    <xf numFmtId="1" fontId="28" fillId="35" borderId="50" xfId="49" applyNumberFormat="1" applyFont="1" applyFill="1" applyBorder="1" applyAlignment="1">
      <alignment vertical="top"/>
      <protection/>
    </xf>
    <xf numFmtId="0" fontId="23" fillId="36" borderId="51" xfId="49" applyFont="1" applyFill="1" applyBorder="1" applyAlignment="1">
      <alignment horizontal="left" vertical="center"/>
      <protection/>
    </xf>
    <xf numFmtId="3" fontId="26" fillId="33" borderId="52" xfId="49" applyNumberFormat="1" applyFont="1" applyFill="1" applyBorder="1" applyAlignment="1">
      <alignment horizontal="left" vertical="center"/>
      <protection/>
    </xf>
    <xf numFmtId="3" fontId="27" fillId="33" borderId="53" xfId="49" applyNumberFormat="1" applyFont="1" applyFill="1" applyBorder="1" applyAlignment="1">
      <alignment vertical="top"/>
      <protection/>
    </xf>
    <xf numFmtId="3" fontId="27" fillId="33" borderId="54" xfId="49" applyNumberFormat="1" applyFont="1" applyFill="1" applyBorder="1" applyAlignment="1">
      <alignment vertical="top"/>
      <protection/>
    </xf>
    <xf numFmtId="3" fontId="27" fillId="33" borderId="55" xfId="49" applyNumberFormat="1" applyFont="1" applyFill="1" applyBorder="1" applyAlignment="1">
      <alignment vertical="top"/>
      <protection/>
    </xf>
    <xf numFmtId="3" fontId="27" fillId="33" borderId="0" xfId="49" applyNumberFormat="1" applyFont="1" applyFill="1" applyAlignment="1">
      <alignment vertical="top"/>
      <protection/>
    </xf>
    <xf numFmtId="3" fontId="26" fillId="0" borderId="0" xfId="49" applyNumberFormat="1" applyFont="1" applyAlignment="1">
      <alignment vertical="top"/>
      <protection/>
    </xf>
    <xf numFmtId="3" fontId="27" fillId="0" borderId="0" xfId="49" applyNumberFormat="1" applyFont="1" applyBorder="1" applyAlignment="1">
      <alignment horizontal="left" vertical="top"/>
      <protection/>
    </xf>
    <xf numFmtId="3" fontId="27" fillId="0" borderId="0" xfId="49" applyNumberFormat="1" applyFont="1" applyBorder="1" applyAlignment="1">
      <alignment vertical="top"/>
      <protection/>
    </xf>
    <xf numFmtId="3" fontId="29" fillId="0" borderId="0" xfId="49" applyNumberFormat="1" applyFont="1" applyBorder="1" applyAlignment="1">
      <alignment vertical="top"/>
      <protection/>
    </xf>
    <xf numFmtId="3" fontId="26" fillId="0" borderId="0" xfId="49" applyNumberFormat="1" applyFont="1" applyBorder="1" applyAlignment="1">
      <alignment vertical="top"/>
      <protection/>
    </xf>
    <xf numFmtId="0" fontId="26" fillId="0" borderId="0" xfId="49" applyFont="1" applyBorder="1" applyAlignment="1">
      <alignment vertical="top"/>
      <protection/>
    </xf>
    <xf numFmtId="1" fontId="26" fillId="0" borderId="0" xfId="49" applyNumberFormat="1" applyFont="1" applyBorder="1" applyAlignment="1">
      <alignment vertical="top"/>
      <protection/>
    </xf>
    <xf numFmtId="3" fontId="26" fillId="0" borderId="0" xfId="49" applyNumberFormat="1" applyFont="1" applyAlignment="1">
      <alignment vertical="top"/>
      <protection/>
    </xf>
    <xf numFmtId="0" fontId="25" fillId="0" borderId="0" xfId="49" applyFont="1" applyAlignment="1">
      <alignment horizontal="left" vertical="top"/>
      <protection/>
    </xf>
    <xf numFmtId="0" fontId="25" fillId="0" borderId="0" xfId="49" applyFont="1" applyAlignment="1">
      <alignment vertical="top"/>
      <protection/>
    </xf>
    <xf numFmtId="0" fontId="30" fillId="0" borderId="0" xfId="49" applyFont="1" applyBorder="1" applyAlignment="1">
      <alignment vertical="top"/>
      <protection/>
    </xf>
    <xf numFmtId="0" fontId="30" fillId="0" borderId="0" xfId="49" applyFont="1" applyAlignment="1">
      <alignment vertical="top"/>
      <protection/>
    </xf>
    <xf numFmtId="0" fontId="31" fillId="0" borderId="0" xfId="49" applyFont="1" applyAlignment="1">
      <alignment vertical="top"/>
      <protection/>
    </xf>
    <xf numFmtId="0" fontId="32" fillId="0" borderId="0" xfId="49" applyFont="1" applyAlignment="1">
      <alignment horizontal="left" vertical="top"/>
      <protection/>
    </xf>
    <xf numFmtId="0" fontId="33" fillId="0" borderId="0" xfId="49" applyFont="1" applyAlignment="1">
      <alignment vertical="top"/>
      <protection/>
    </xf>
    <xf numFmtId="0" fontId="33" fillId="0" borderId="0" xfId="49" applyFont="1" applyBorder="1" applyAlignment="1">
      <alignment vertical="top"/>
      <protection/>
    </xf>
    <xf numFmtId="0" fontId="26" fillId="0" borderId="0" xfId="49" applyFont="1" applyBorder="1" applyAlignment="1">
      <alignment vertical="top"/>
      <protection/>
    </xf>
    <xf numFmtId="1" fontId="28" fillId="35" borderId="0" xfId="49" applyNumberFormat="1" applyFont="1" applyFill="1" applyBorder="1" applyAlignment="1">
      <alignment horizontal="right" vertical="center"/>
      <protection/>
    </xf>
    <xf numFmtId="3" fontId="27" fillId="33" borderId="56" xfId="49" applyNumberFormat="1" applyFont="1" applyFill="1" applyBorder="1" applyAlignment="1">
      <alignment vertical="top"/>
      <protection/>
    </xf>
    <xf numFmtId="3" fontId="27" fillId="33" borderId="0" xfId="49" applyNumberFormat="1" applyFont="1" applyFill="1" applyBorder="1" applyAlignment="1">
      <alignment horizontal="right" vertical="center"/>
      <protection/>
    </xf>
    <xf numFmtId="3" fontId="26" fillId="33" borderId="0" xfId="49" applyNumberFormat="1" applyFont="1" applyFill="1" applyAlignment="1">
      <alignment vertical="top"/>
      <protection/>
    </xf>
    <xf numFmtId="0" fontId="0" fillId="0" borderId="0" xfId="0" applyBorder="1" applyAlignment="1">
      <alignment wrapText="1"/>
    </xf>
    <xf numFmtId="1" fontId="90" fillId="37" borderId="57" xfId="0" applyNumberFormat="1" applyFont="1" applyFill="1" applyBorder="1" applyAlignment="1">
      <alignment horizontal="right"/>
    </xf>
    <xf numFmtId="1" fontId="90" fillId="37" borderId="58" xfId="0" applyNumberFormat="1" applyFont="1" applyFill="1" applyBorder="1" applyAlignment="1">
      <alignment horizontal="right"/>
    </xf>
    <xf numFmtId="1" fontId="92" fillId="35" borderId="18" xfId="0" applyNumberFormat="1" applyFont="1" applyFill="1" applyBorder="1" applyAlignment="1">
      <alignment horizontal="right"/>
    </xf>
    <xf numFmtId="1" fontId="92" fillId="35" borderId="32" xfId="0" applyNumberFormat="1" applyFont="1" applyFill="1" applyBorder="1" applyAlignment="1">
      <alignment horizontal="right"/>
    </xf>
    <xf numFmtId="0" fontId="90" fillId="33" borderId="35" xfId="0" applyFont="1" applyFill="1" applyBorder="1" applyAlignment="1">
      <alignment horizontal="right" wrapText="1"/>
    </xf>
    <xf numFmtId="1" fontId="91" fillId="33" borderId="27" xfId="0" applyNumberFormat="1" applyFont="1" applyFill="1" applyBorder="1" applyAlignment="1">
      <alignment horizontal="right"/>
    </xf>
    <xf numFmtId="1" fontId="91" fillId="33" borderId="59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3" borderId="17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3" borderId="17" xfId="0" applyFont="1" applyFill="1" applyBorder="1" applyAlignment="1">
      <alignment vertical="center" wrapText="1"/>
    </xf>
    <xf numFmtId="0" fontId="0" fillId="36" borderId="17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wrapText="1"/>
    </xf>
    <xf numFmtId="0" fontId="0" fillId="36" borderId="17" xfId="0" applyFill="1" applyBorder="1" applyAlignment="1">
      <alignment/>
    </xf>
    <xf numFmtId="0" fontId="0" fillId="33" borderId="17" xfId="0" applyFill="1" applyBorder="1" applyAlignment="1">
      <alignment vertical="center" wrapText="1"/>
    </xf>
    <xf numFmtId="0" fontId="0" fillId="36" borderId="17" xfId="0" applyFill="1" applyBorder="1" applyAlignment="1">
      <alignment vertical="center" wrapText="1"/>
    </xf>
    <xf numFmtId="0" fontId="93" fillId="0" borderId="60" xfId="0" applyFont="1" applyBorder="1" applyAlignment="1">
      <alignment wrapText="1"/>
    </xf>
    <xf numFmtId="0" fontId="0" fillId="0" borderId="17" xfId="0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wrapText="1"/>
    </xf>
    <xf numFmtId="3" fontId="77" fillId="33" borderId="17" xfId="0" applyNumberFormat="1" applyFont="1" applyFill="1" applyBorder="1" applyAlignment="1">
      <alignment horizontal="right" wrapText="1"/>
    </xf>
    <xf numFmtId="0" fontId="98" fillId="0" borderId="61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7" fillId="0" borderId="60" xfId="0" applyFont="1" applyBorder="1" applyAlignment="1">
      <alignment wrapText="1"/>
    </xf>
    <xf numFmtId="0" fontId="0" fillId="35" borderId="17" xfId="0" applyFont="1" applyFill="1" applyBorder="1" applyAlignment="1">
      <alignment horizontal="right" vertical="center" wrapText="1"/>
    </xf>
    <xf numFmtId="0" fontId="0" fillId="35" borderId="17" xfId="0" applyFont="1" applyFill="1" applyBorder="1" applyAlignment="1">
      <alignment horizontal="center" vertical="center" wrapText="1"/>
    </xf>
    <xf numFmtId="3" fontId="0" fillId="35" borderId="17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center" wrapText="1"/>
    </xf>
    <xf numFmtId="0" fontId="0" fillId="33" borderId="17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9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36" borderId="62" xfId="0" applyFont="1" applyFill="1" applyBorder="1" applyAlignment="1">
      <alignment/>
    </xf>
    <xf numFmtId="0" fontId="0" fillId="36" borderId="37" xfId="0" applyFill="1" applyBorder="1" applyAlignment="1">
      <alignment/>
    </xf>
    <xf numFmtId="0" fontId="39" fillId="36" borderId="58" xfId="0" applyFont="1" applyFill="1" applyBorder="1" applyAlignment="1">
      <alignment/>
    </xf>
    <xf numFmtId="0" fontId="44" fillId="36" borderId="29" xfId="0" applyFont="1" applyFill="1" applyBorder="1" applyAlignment="1">
      <alignment/>
    </xf>
    <xf numFmtId="0" fontId="39" fillId="36" borderId="0" xfId="0" applyFont="1" applyFill="1" applyBorder="1" applyAlignment="1">
      <alignment/>
    </xf>
    <xf numFmtId="0" fontId="41" fillId="36" borderId="63" xfId="0" applyFont="1" applyFill="1" applyBorder="1" applyAlignment="1">
      <alignment horizontal="center" vertical="center" wrapText="1"/>
    </xf>
    <xf numFmtId="0" fontId="74" fillId="36" borderId="0" xfId="47" applyFill="1" applyBorder="1" applyAlignment="1" applyProtection="1">
      <alignment/>
      <protection/>
    </xf>
    <xf numFmtId="49" fontId="41" fillId="36" borderId="10" xfId="0" applyNumberFormat="1" applyFont="1" applyFill="1" applyBorder="1" applyAlignment="1" quotePrefix="1">
      <alignment horizontal="center" vertical="center"/>
    </xf>
    <xf numFmtId="0" fontId="43" fillId="36" borderId="29" xfId="0" applyFont="1" applyFill="1" applyBorder="1" applyAlignment="1">
      <alignment horizontal="center"/>
    </xf>
    <xf numFmtId="49" fontId="41" fillId="36" borderId="10" xfId="0" applyNumberFormat="1" applyFont="1" applyFill="1" applyBorder="1" applyAlignment="1">
      <alignment horizontal="center" vertical="center"/>
    </xf>
    <xf numFmtId="0" fontId="74" fillId="36" borderId="0" xfId="47" applyFill="1" applyBorder="1" applyAlignment="1" applyProtection="1">
      <alignment wrapText="1"/>
      <protection/>
    </xf>
    <xf numFmtId="0" fontId="43" fillId="36" borderId="29" xfId="0" applyFont="1" applyFill="1" applyBorder="1" applyAlignment="1" quotePrefix="1">
      <alignment horizontal="center" vertical="top"/>
    </xf>
    <xf numFmtId="0" fontId="74" fillId="36" borderId="0" xfId="47" applyFill="1" applyBorder="1" applyAlignment="1" applyProtection="1">
      <alignment horizontal="left" wrapText="1"/>
      <protection/>
    </xf>
    <xf numFmtId="0" fontId="0" fillId="36" borderId="29" xfId="0" applyFill="1" applyBorder="1" applyAlignment="1">
      <alignment/>
    </xf>
    <xf numFmtId="49" fontId="100" fillId="36" borderId="10" xfId="0" applyNumberFormat="1" applyFont="1" applyFill="1" applyBorder="1" applyAlignment="1">
      <alignment horizontal="center" vertical="center"/>
    </xf>
    <xf numFmtId="0" fontId="0" fillId="36" borderId="34" xfId="0" applyFill="1" applyBorder="1" applyAlignment="1">
      <alignment/>
    </xf>
    <xf numFmtId="0" fontId="98" fillId="36" borderId="38" xfId="0" applyFont="1" applyFill="1" applyBorder="1" applyAlignment="1">
      <alignment/>
    </xf>
    <xf numFmtId="49" fontId="98" fillId="36" borderId="26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15" fontId="41" fillId="0" borderId="0" xfId="0" applyNumberFormat="1" applyFont="1" applyAlignment="1" quotePrefix="1">
      <alignment horizontal="center"/>
    </xf>
    <xf numFmtId="0" fontId="10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94" fillId="0" borderId="38" xfId="0" applyFont="1" applyBorder="1" applyAlignment="1">
      <alignment horizontal="center"/>
    </xf>
    <xf numFmtId="0" fontId="79" fillId="33" borderId="21" xfId="0" applyFont="1" applyFill="1" applyBorder="1" applyAlignment="1">
      <alignment wrapText="1"/>
    </xf>
    <xf numFmtId="0" fontId="79" fillId="33" borderId="29" xfId="0" applyFont="1" applyFill="1" applyBorder="1" applyAlignment="1">
      <alignment wrapText="1"/>
    </xf>
    <xf numFmtId="0" fontId="79" fillId="33" borderId="64" xfId="0" applyFont="1" applyFill="1" applyBorder="1" applyAlignment="1">
      <alignment wrapText="1"/>
    </xf>
    <xf numFmtId="0" fontId="102" fillId="0" borderId="38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03" fillId="33" borderId="62" xfId="0" applyFont="1" applyFill="1" applyBorder="1" applyAlignment="1">
      <alignment/>
    </xf>
    <xf numFmtId="0" fontId="103" fillId="33" borderId="65" xfId="0" applyFont="1" applyFill="1" applyBorder="1" applyAlignment="1">
      <alignment/>
    </xf>
    <xf numFmtId="0" fontId="103" fillId="33" borderId="64" xfId="0" applyFont="1" applyFill="1" applyBorder="1" applyAlignment="1">
      <alignment/>
    </xf>
    <xf numFmtId="0" fontId="103" fillId="33" borderId="66" xfId="0" applyFont="1" applyFill="1" applyBorder="1" applyAlignment="1">
      <alignment/>
    </xf>
    <xf numFmtId="0" fontId="79" fillId="33" borderId="67" xfId="0" applyFont="1" applyFill="1" applyBorder="1" applyAlignment="1">
      <alignment horizontal="center"/>
    </xf>
    <xf numFmtId="0" fontId="79" fillId="33" borderId="68" xfId="0" applyFont="1" applyFill="1" applyBorder="1" applyAlignment="1">
      <alignment horizontal="center"/>
    </xf>
    <xf numFmtId="0" fontId="79" fillId="33" borderId="69" xfId="0" applyFont="1" applyFill="1" applyBorder="1" applyAlignment="1">
      <alignment horizontal="center"/>
    </xf>
    <xf numFmtId="0" fontId="79" fillId="33" borderId="65" xfId="0" applyFont="1" applyFill="1" applyBorder="1" applyAlignment="1">
      <alignment horizontal="center" wrapText="1"/>
    </xf>
    <xf numFmtId="0" fontId="79" fillId="33" borderId="66" xfId="0" applyFont="1" applyFill="1" applyBorder="1" applyAlignment="1">
      <alignment horizontal="center" wrapText="1"/>
    </xf>
    <xf numFmtId="0" fontId="79" fillId="34" borderId="21" xfId="0" applyFont="1" applyFill="1" applyBorder="1" applyAlignment="1">
      <alignment wrapText="1"/>
    </xf>
    <xf numFmtId="0" fontId="79" fillId="34" borderId="29" xfId="0" applyFont="1" applyFill="1" applyBorder="1" applyAlignment="1">
      <alignment wrapText="1"/>
    </xf>
    <xf numFmtId="3" fontId="85" fillId="34" borderId="39" xfId="0" applyNumberFormat="1" applyFont="1" applyFill="1" applyBorder="1" applyAlignment="1">
      <alignment wrapText="1"/>
    </xf>
    <xf numFmtId="3" fontId="85" fillId="34" borderId="0" xfId="0" applyNumberFormat="1" applyFont="1" applyFill="1" applyBorder="1" applyAlignment="1">
      <alignment wrapText="1"/>
    </xf>
    <xf numFmtId="3" fontId="85" fillId="34" borderId="66" xfId="0" applyNumberFormat="1" applyFont="1" applyFill="1" applyBorder="1" applyAlignment="1">
      <alignment wrapText="1"/>
    </xf>
    <xf numFmtId="3" fontId="85" fillId="34" borderId="34" xfId="0" applyNumberFormat="1" applyFont="1" applyFill="1" applyBorder="1" applyAlignment="1">
      <alignment wrapText="1"/>
    </xf>
    <xf numFmtId="3" fontId="85" fillId="34" borderId="10" xfId="0" applyNumberFormat="1" applyFont="1" applyFill="1" applyBorder="1" applyAlignment="1">
      <alignment wrapText="1"/>
    </xf>
    <xf numFmtId="3" fontId="85" fillId="34" borderId="39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66" xfId="0" applyNumberFormat="1" applyFont="1" applyBorder="1" applyAlignment="1">
      <alignment/>
    </xf>
    <xf numFmtId="3" fontId="85" fillId="34" borderId="68" xfId="0" applyNumberFormat="1" applyFont="1" applyFill="1" applyBorder="1" applyAlignment="1">
      <alignment wrapText="1"/>
    </xf>
    <xf numFmtId="3" fontId="85" fillId="34" borderId="69" xfId="0" applyNumberFormat="1" applyFont="1" applyFill="1" applyBorder="1" applyAlignment="1">
      <alignment wrapText="1"/>
    </xf>
    <xf numFmtId="0" fontId="9" fillId="0" borderId="38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7" borderId="62" xfId="0" applyNumberFormat="1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3" fontId="83" fillId="37" borderId="13" xfId="0" applyNumberFormat="1" applyFont="1" applyFill="1" applyBorder="1" applyAlignment="1">
      <alignment horizontal="center"/>
    </xf>
    <xf numFmtId="3" fontId="83" fillId="37" borderId="17" xfId="0" applyNumberFormat="1" applyFont="1" applyFill="1" applyBorder="1" applyAlignment="1">
      <alignment horizontal="center"/>
    </xf>
    <xf numFmtId="0" fontId="90" fillId="37" borderId="57" xfId="0" applyFont="1" applyFill="1" applyBorder="1" applyAlignment="1">
      <alignment horizontal="center" wrapText="1"/>
    </xf>
    <xf numFmtId="0" fontId="90" fillId="37" borderId="24" xfId="0" applyFont="1" applyFill="1" applyBorder="1" applyAlignment="1">
      <alignment horizontal="center" wrapText="1"/>
    </xf>
    <xf numFmtId="0" fontId="90" fillId="37" borderId="39" xfId="0" applyFont="1" applyFill="1" applyBorder="1" applyAlignment="1">
      <alignment horizontal="center"/>
    </xf>
    <xf numFmtId="0" fontId="90" fillId="37" borderId="69" xfId="0" applyFont="1" applyFill="1" applyBorder="1" applyAlignment="1">
      <alignment horizontal="center"/>
    </xf>
    <xf numFmtId="0" fontId="90" fillId="37" borderId="67" xfId="0" applyFont="1" applyFill="1" applyBorder="1" applyAlignment="1">
      <alignment horizontal="center"/>
    </xf>
    <xf numFmtId="0" fontId="104" fillId="35" borderId="37" xfId="0" applyFont="1" applyFill="1" applyBorder="1" applyAlignment="1">
      <alignment horizontal="left" wrapText="1"/>
    </xf>
    <xf numFmtId="0" fontId="94" fillId="0" borderId="38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7" borderId="39" xfId="0" applyNumberFormat="1" applyFont="1" applyFill="1" applyBorder="1" applyAlignment="1">
      <alignment horizontal="center"/>
    </xf>
    <xf numFmtId="49" fontId="90" fillId="37" borderId="68" xfId="0" applyNumberFormat="1" applyFont="1" applyFill="1" applyBorder="1" applyAlignment="1">
      <alignment horizontal="center"/>
    </xf>
    <xf numFmtId="49" fontId="90" fillId="37" borderId="69" xfId="0" applyNumberFormat="1" applyFont="1" applyFill="1" applyBorder="1" applyAlignment="1">
      <alignment horizontal="center"/>
    </xf>
    <xf numFmtId="0" fontId="90" fillId="37" borderId="68" xfId="0" applyFont="1" applyFill="1" applyBorder="1" applyAlignment="1">
      <alignment horizontal="center"/>
    </xf>
    <xf numFmtId="0" fontId="90" fillId="37" borderId="39" xfId="0" applyFont="1" applyFill="1" applyBorder="1" applyAlignment="1">
      <alignment horizontal="center" vertical="center" wrapText="1"/>
    </xf>
    <xf numFmtId="0" fontId="90" fillId="37" borderId="40" xfId="0" applyFont="1" applyFill="1" applyBorder="1" applyAlignment="1">
      <alignment horizontal="center" vertical="center" wrapText="1"/>
    </xf>
    <xf numFmtId="0" fontId="77" fillId="33" borderId="17" xfId="0" applyFont="1" applyFill="1" applyBorder="1" applyAlignment="1">
      <alignment horizontal="right"/>
    </xf>
    <xf numFmtId="3" fontId="77" fillId="33" borderId="70" xfId="0" applyNumberFormat="1" applyFont="1" applyFill="1" applyBorder="1" applyAlignment="1">
      <alignment horizontal="right"/>
    </xf>
    <xf numFmtId="3" fontId="77" fillId="33" borderId="16" xfId="0" applyNumberFormat="1" applyFont="1" applyFill="1" applyBorder="1" applyAlignment="1">
      <alignment horizontal="right"/>
    </xf>
    <xf numFmtId="0" fontId="0" fillId="36" borderId="17" xfId="0" applyFill="1" applyBorder="1" applyAlignment="1">
      <alignment horizontal="center"/>
    </xf>
    <xf numFmtId="3" fontId="0" fillId="0" borderId="7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77" fillId="33" borderId="17" xfId="0" applyFont="1" applyFill="1" applyBorder="1" applyAlignment="1">
      <alignment vertical="center"/>
    </xf>
    <xf numFmtId="0" fontId="77" fillId="33" borderId="7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36" borderId="17" xfId="0" applyNumberFormat="1" applyFill="1" applyBorder="1" applyAlignment="1">
      <alignment horizontal="center"/>
    </xf>
    <xf numFmtId="3" fontId="0" fillId="35" borderId="70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right"/>
    </xf>
    <xf numFmtId="0" fontId="77" fillId="33" borderId="70" xfId="0" applyFont="1" applyFill="1" applyBorder="1" applyAlignment="1">
      <alignment horizontal="right"/>
    </xf>
    <xf numFmtId="0" fontId="77" fillId="33" borderId="16" xfId="0" applyFont="1" applyFill="1" applyBorder="1" applyAlignment="1">
      <alignment horizontal="right"/>
    </xf>
    <xf numFmtId="3" fontId="77" fillId="33" borderId="70" xfId="0" applyNumberFormat="1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3" fontId="0" fillId="0" borderId="70" xfId="0" applyNumberFormat="1" applyBorder="1" applyAlignment="1">
      <alignment horizontal="center"/>
    </xf>
    <xf numFmtId="3" fontId="77" fillId="33" borderId="70" xfId="0" applyNumberFormat="1" applyFont="1" applyFill="1" applyBorder="1" applyAlignment="1">
      <alignment horizontal="center"/>
    </xf>
    <xf numFmtId="3" fontId="77" fillId="33" borderId="16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70" xfId="0" applyBorder="1" applyAlignment="1">
      <alignment horizontal="center"/>
    </xf>
    <xf numFmtId="0" fontId="77" fillId="33" borderId="70" xfId="0" applyFont="1" applyFill="1" applyBorder="1" applyAlignment="1">
      <alignment horizontal="center"/>
    </xf>
    <xf numFmtId="0" fontId="77" fillId="33" borderId="16" xfId="0" applyFont="1" applyFill="1" applyBorder="1" applyAlignment="1">
      <alignment horizontal="center"/>
    </xf>
    <xf numFmtId="0" fontId="0" fillId="0" borderId="7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0" xfId="0" applyBorder="1" applyAlignment="1">
      <alignment wrapText="1"/>
    </xf>
    <xf numFmtId="0" fontId="0" fillId="0" borderId="7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9" fontId="0" fillId="0" borderId="7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70" xfId="0" applyFont="1" applyBorder="1" applyAlignment="1">
      <alignment vertical="top" wrapText="1"/>
    </xf>
    <xf numFmtId="0" fontId="0" fillId="0" borderId="70" xfId="0" applyFont="1" applyBorder="1" applyAlignment="1">
      <alignment wrapText="1"/>
    </xf>
    <xf numFmtId="0" fontId="77" fillId="33" borderId="17" xfId="0" applyFont="1" applyFill="1" applyBorder="1" applyAlignment="1">
      <alignment horizontal="center"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70" xfId="0" applyBorder="1" applyAlignment="1">
      <alignment vertical="top" wrapText="1"/>
    </xf>
    <xf numFmtId="0" fontId="0" fillId="0" borderId="7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7" fillId="36" borderId="72" xfId="49" applyFont="1" applyFill="1" applyBorder="1" applyAlignment="1">
      <alignment horizontal="center" vertical="center" textRotation="90"/>
      <protection/>
    </xf>
    <xf numFmtId="0" fontId="27" fillId="36" borderId="73" xfId="49" applyFont="1" applyFill="1" applyBorder="1" applyAlignment="1">
      <alignment horizontal="center" vertical="center" textRotation="90"/>
      <protection/>
    </xf>
    <xf numFmtId="0" fontId="27" fillId="36" borderId="74" xfId="49" applyFont="1" applyFill="1" applyBorder="1" applyAlignment="1">
      <alignment horizontal="center" vertical="center" textRotation="90"/>
      <protection/>
    </xf>
    <xf numFmtId="0" fontId="27" fillId="36" borderId="75" xfId="49" applyFont="1" applyFill="1" applyBorder="1" applyAlignment="1">
      <alignment horizontal="center" vertical="center" textRotation="90"/>
      <protection/>
    </xf>
    <xf numFmtId="0" fontId="27" fillId="36" borderId="76" xfId="49" applyFont="1" applyFill="1" applyBorder="1" applyAlignment="1">
      <alignment horizontal="center" vertical="center" textRotation="90" wrapText="1"/>
      <protection/>
    </xf>
    <xf numFmtId="0" fontId="21" fillId="36" borderId="77" xfId="49" applyFill="1" applyBorder="1" applyAlignment="1">
      <alignment horizontal="center" vertical="center" textRotation="90"/>
      <protection/>
    </xf>
    <xf numFmtId="0" fontId="27" fillId="36" borderId="49" xfId="49" applyFont="1" applyFill="1" applyBorder="1" applyAlignment="1">
      <alignment horizontal="center" vertical="center" textRotation="90"/>
      <protection/>
    </xf>
    <xf numFmtId="0" fontId="27" fillId="36" borderId="78" xfId="49" applyFont="1" applyFill="1" applyBorder="1" applyAlignment="1">
      <alignment horizontal="center" vertical="center" textRotation="90"/>
      <protection/>
    </xf>
    <xf numFmtId="0" fontId="27" fillId="36" borderId="50" xfId="49" applyFont="1" applyFill="1" applyBorder="1" applyAlignment="1">
      <alignment horizontal="center" vertical="center" textRotation="90" wrapText="1"/>
      <protection/>
    </xf>
    <xf numFmtId="0" fontId="21" fillId="36" borderId="76" xfId="49" applyFill="1" applyBorder="1" applyAlignment="1">
      <alignment horizontal="center" vertical="center" textRotation="90"/>
      <protection/>
    </xf>
    <xf numFmtId="0" fontId="27" fillId="36" borderId="17" xfId="49" applyFont="1" applyFill="1" applyBorder="1" applyAlignment="1">
      <alignment horizontal="center" vertical="center" textRotation="90"/>
      <protection/>
    </xf>
    <xf numFmtId="0" fontId="105" fillId="36" borderId="72" xfId="49" applyFont="1" applyFill="1" applyBorder="1" applyAlignment="1">
      <alignment horizontal="center" vertical="center" textRotation="90"/>
      <protection/>
    </xf>
    <xf numFmtId="0" fontId="105" fillId="36" borderId="73" xfId="49" applyFont="1" applyFill="1" applyBorder="1" applyAlignment="1">
      <alignment horizontal="center" vertical="center" textRotation="90"/>
      <protection/>
    </xf>
    <xf numFmtId="0" fontId="27" fillId="36" borderId="79" xfId="49" applyFont="1" applyFill="1" applyBorder="1" applyAlignment="1">
      <alignment horizontal="center" vertical="center" textRotation="90"/>
      <protection/>
    </xf>
    <xf numFmtId="0" fontId="27" fillId="36" borderId="80" xfId="49" applyFont="1" applyFill="1" applyBorder="1" applyAlignment="1">
      <alignment horizontal="center" vertical="center" textRotation="90"/>
      <protection/>
    </xf>
    <xf numFmtId="0" fontId="22" fillId="0" borderId="38" xfId="49" applyFont="1" applyBorder="1" applyAlignment="1">
      <alignment horizontal="center" vertical="top"/>
      <protection/>
    </xf>
    <xf numFmtId="0" fontId="24" fillId="0" borderId="0" xfId="49" applyFont="1" applyAlignment="1">
      <alignment horizontal="center" vertical="top"/>
      <protection/>
    </xf>
    <xf numFmtId="0" fontId="25" fillId="33" borderId="81" xfId="49" applyFont="1" applyFill="1" applyBorder="1" applyAlignment="1">
      <alignment horizontal="left" vertical="center"/>
      <protection/>
    </xf>
    <xf numFmtId="0" fontId="25" fillId="33" borderId="43" xfId="49" applyFont="1" applyFill="1" applyBorder="1" applyAlignment="1">
      <alignment horizontal="left" vertical="center"/>
      <protection/>
    </xf>
    <xf numFmtId="0" fontId="25" fillId="33" borderId="82" xfId="49" applyFont="1" applyFill="1" applyBorder="1" applyAlignment="1">
      <alignment horizontal="left" vertical="center"/>
      <protection/>
    </xf>
    <xf numFmtId="0" fontId="26" fillId="33" borderId="83" xfId="49" applyFont="1" applyFill="1" applyBorder="1" applyAlignment="1">
      <alignment horizontal="center" vertical="center"/>
      <protection/>
    </xf>
    <xf numFmtId="0" fontId="26" fillId="33" borderId="84" xfId="49" applyFont="1" applyFill="1" applyBorder="1" applyAlignment="1">
      <alignment horizontal="center" vertical="center"/>
      <protection/>
    </xf>
    <xf numFmtId="0" fontId="26" fillId="33" borderId="85" xfId="49" applyFont="1" applyFill="1" applyBorder="1" applyAlignment="1">
      <alignment horizontal="center" vertical="center"/>
      <protection/>
    </xf>
    <xf numFmtId="0" fontId="27" fillId="36" borderId="86" xfId="49" applyFont="1" applyFill="1" applyBorder="1" applyAlignment="1">
      <alignment horizontal="center" vertical="center"/>
      <protection/>
    </xf>
    <xf numFmtId="0" fontId="27" fillId="36" borderId="87" xfId="49" applyFont="1" applyFill="1" applyBorder="1" applyAlignment="1">
      <alignment horizontal="center" vertical="center"/>
      <protection/>
    </xf>
    <xf numFmtId="0" fontId="27" fillId="36" borderId="88" xfId="49" applyFont="1" applyFill="1" applyBorder="1" applyAlignment="1">
      <alignment horizontal="center" vertical="center"/>
      <protection/>
    </xf>
    <xf numFmtId="0" fontId="27" fillId="36" borderId="89" xfId="49" applyFont="1" applyFill="1" applyBorder="1" applyAlignment="1">
      <alignment horizontal="center" vertical="center"/>
      <protection/>
    </xf>
    <xf numFmtId="0" fontId="27" fillId="36" borderId="90" xfId="49" applyFont="1" applyFill="1" applyBorder="1" applyAlignment="1">
      <alignment horizontal="center" vertical="center"/>
      <protection/>
    </xf>
    <xf numFmtId="0" fontId="27" fillId="36" borderId="91" xfId="49" applyFont="1" applyFill="1" applyBorder="1" applyAlignment="1">
      <alignment horizontal="center" vertical="center" textRotation="90"/>
      <protection/>
    </xf>
    <xf numFmtId="0" fontId="27" fillId="36" borderId="92" xfId="49" applyFont="1" applyFill="1" applyBorder="1" applyAlignment="1">
      <alignment horizontal="center" vertical="center" textRotation="90" wrapText="1"/>
      <protection/>
    </xf>
    <xf numFmtId="0" fontId="21" fillId="36" borderId="93" xfId="49" applyFill="1" applyBorder="1" applyAlignment="1">
      <alignment horizontal="center" vertical="center" textRotation="90"/>
      <protection/>
    </xf>
    <xf numFmtId="0" fontId="27" fillId="36" borderId="50" xfId="49" applyFont="1" applyFill="1" applyBorder="1" applyAlignment="1">
      <alignment horizontal="center" vertical="center" textRotation="90"/>
      <protection/>
    </xf>
    <xf numFmtId="0" fontId="27" fillId="36" borderId="76" xfId="49" applyFont="1" applyFill="1" applyBorder="1" applyAlignment="1">
      <alignment horizontal="center" vertical="center" textRotation="90"/>
      <protection/>
    </xf>
    <xf numFmtId="0" fontId="34" fillId="0" borderId="0" xfId="49" applyFont="1" applyBorder="1" applyAlignment="1">
      <alignment horizontal="center" vertical="top"/>
      <protection/>
    </xf>
    <xf numFmtId="0" fontId="26" fillId="33" borderId="83" xfId="49" applyFont="1" applyFill="1" applyBorder="1" applyAlignment="1">
      <alignment horizontal="center" vertical="top"/>
      <protection/>
    </xf>
    <xf numFmtId="0" fontId="21" fillId="33" borderId="84" xfId="49" applyFill="1" applyBorder="1" applyAlignment="1">
      <alignment horizontal="center" vertical="top"/>
      <protection/>
    </xf>
    <xf numFmtId="0" fontId="21" fillId="33" borderId="85" xfId="49" applyFill="1" applyBorder="1" applyAlignment="1">
      <alignment horizontal="center" vertical="top"/>
      <protection/>
    </xf>
    <xf numFmtId="0" fontId="23" fillId="33" borderId="84" xfId="49" applyFont="1" applyFill="1" applyBorder="1" applyAlignment="1">
      <alignment horizontal="center" vertical="top"/>
      <protection/>
    </xf>
    <xf numFmtId="0" fontId="23" fillId="33" borderId="85" xfId="49" applyFont="1" applyFill="1" applyBorder="1" applyAlignment="1">
      <alignment horizontal="center" vertical="top"/>
      <protection/>
    </xf>
    <xf numFmtId="3" fontId="0" fillId="0" borderId="70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4" fontId="0" fillId="35" borderId="70" xfId="0" applyNumberFormat="1" applyFont="1" applyFill="1" applyBorder="1" applyAlignment="1">
      <alignment horizontal="right" vertical="center"/>
    </xf>
    <xf numFmtId="4" fontId="0" fillId="35" borderId="16" xfId="0" applyNumberFormat="1" applyFont="1" applyFill="1" applyBorder="1" applyAlignment="1">
      <alignment horizontal="right" vertical="center"/>
    </xf>
    <xf numFmtId="0" fontId="0" fillId="0" borderId="70" xfId="0" applyBorder="1" applyAlignment="1">
      <alignment horizontal="right"/>
    </xf>
    <xf numFmtId="0" fontId="0" fillId="0" borderId="16" xfId="0" applyBorder="1" applyAlignment="1">
      <alignment horizontal="right"/>
    </xf>
    <xf numFmtId="3" fontId="0" fillId="0" borderId="16" xfId="0" applyNumberFormat="1" applyBorder="1" applyAlignment="1">
      <alignment horizontal="right" vertical="center"/>
    </xf>
    <xf numFmtId="3" fontId="0" fillId="0" borderId="70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7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77" fillId="33" borderId="17" xfId="0" applyFont="1" applyFill="1" applyBorder="1" applyAlignment="1">
      <alignment horizontal="right" wrapText="1"/>
    </xf>
    <xf numFmtId="0" fontId="77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wrapText="1"/>
    </xf>
    <xf numFmtId="0" fontId="77" fillId="33" borderId="70" xfId="0" applyFont="1" applyFill="1" applyBorder="1" applyAlignment="1">
      <alignment horizontal="right" wrapText="1"/>
    </xf>
    <xf numFmtId="0" fontId="77" fillId="33" borderId="71" xfId="0" applyFont="1" applyFill="1" applyBorder="1" applyAlignment="1">
      <alignment horizontal="right" wrapText="1"/>
    </xf>
    <xf numFmtId="0" fontId="77" fillId="33" borderId="16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tabSelected="1" zoomScalePageLayoutView="0" workbookViewId="0" topLeftCell="A19">
      <selection activeCell="J45" sqref="J45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61" t="s">
        <v>410</v>
      </c>
      <c r="B4" s="261"/>
      <c r="C4" s="261"/>
      <c r="D4" s="261"/>
      <c r="E4" s="261"/>
      <c r="F4" s="261"/>
      <c r="G4" s="261"/>
      <c r="H4" s="261"/>
      <c r="I4" s="261"/>
    </row>
    <row r="18" spans="1:9" ht="20.25">
      <c r="A18" s="262" t="s">
        <v>411</v>
      </c>
      <c r="B18" s="262"/>
      <c r="C18" s="262"/>
      <c r="D18" s="262"/>
      <c r="E18" s="262"/>
      <c r="F18" s="262"/>
      <c r="G18" s="262"/>
      <c r="H18" s="262"/>
      <c r="I18" s="262"/>
    </row>
    <row r="19" spans="1:9" ht="20.25">
      <c r="A19" s="262"/>
      <c r="B19" s="262"/>
      <c r="C19" s="262"/>
      <c r="D19" s="262"/>
      <c r="E19" s="262"/>
      <c r="F19" s="262"/>
      <c r="G19" s="262"/>
      <c r="H19" s="262"/>
      <c r="I19" s="262"/>
    </row>
    <row r="20" spans="1:7" ht="20.25">
      <c r="A20" s="262"/>
      <c r="B20" s="262"/>
      <c r="C20" s="262"/>
      <c r="D20" s="262"/>
      <c r="E20" s="262"/>
      <c r="F20" s="262"/>
      <c r="G20" s="262"/>
    </row>
    <row r="21" spans="1:7" ht="15.75">
      <c r="A21" s="237"/>
      <c r="B21" s="238"/>
      <c r="C21" s="238"/>
      <c r="D21" s="238"/>
      <c r="E21" s="238"/>
      <c r="F21" s="238"/>
      <c r="G21" s="238"/>
    </row>
    <row r="22" spans="1:7" ht="15.75">
      <c r="A22" s="237"/>
      <c r="B22" s="238"/>
      <c r="C22" s="238"/>
      <c r="D22" s="238"/>
      <c r="E22" s="238"/>
      <c r="F22" s="238"/>
      <c r="G22" s="238"/>
    </row>
    <row r="23" spans="1:9" ht="20.25">
      <c r="A23" s="263" t="s">
        <v>295</v>
      </c>
      <c r="B23" s="263"/>
      <c r="C23" s="263"/>
      <c r="D23" s="263"/>
      <c r="E23" s="263"/>
      <c r="F23" s="263"/>
      <c r="G23" s="263"/>
      <c r="H23" s="263"/>
      <c r="I23" s="263"/>
    </row>
    <row r="24" spans="1:7" ht="15.75">
      <c r="A24" s="237"/>
      <c r="B24" s="238"/>
      <c r="C24" s="238"/>
      <c r="D24" s="238"/>
      <c r="E24" s="238"/>
      <c r="F24" s="238"/>
      <c r="G24" s="238"/>
    </row>
    <row r="25" spans="1:7" ht="15.75">
      <c r="A25" s="237"/>
      <c r="B25" s="238"/>
      <c r="C25" s="238"/>
      <c r="D25" s="238"/>
      <c r="E25" s="238"/>
      <c r="F25" s="238"/>
      <c r="G25" s="238"/>
    </row>
    <row r="26" spans="1:7" ht="15.75">
      <c r="A26" s="237"/>
      <c r="B26" s="238"/>
      <c r="C26" s="238"/>
      <c r="D26" s="238"/>
      <c r="E26" s="238"/>
      <c r="F26" s="238"/>
      <c r="G26" s="238"/>
    </row>
    <row r="27" spans="1:7" ht="15.75">
      <c r="A27" s="237"/>
      <c r="B27" s="238"/>
      <c r="C27" s="238"/>
      <c r="D27" s="238"/>
      <c r="E27" s="238"/>
      <c r="F27" s="238"/>
      <c r="G27" s="238"/>
    </row>
    <row r="28" spans="1:7" ht="15.75">
      <c r="A28" s="237"/>
      <c r="B28" s="238"/>
      <c r="C28" s="238"/>
      <c r="D28" s="238"/>
      <c r="E28" s="238"/>
      <c r="F28" s="238"/>
      <c r="G28" s="238"/>
    </row>
    <row r="29" spans="1:7" ht="23.25">
      <c r="A29" s="237"/>
      <c r="B29" s="238"/>
      <c r="C29" s="264"/>
      <c r="D29" s="264"/>
      <c r="E29" s="264"/>
      <c r="F29" s="238"/>
      <c r="G29" s="238"/>
    </row>
    <row r="30" spans="1:7" ht="15.75">
      <c r="A30" s="237"/>
      <c r="B30" s="238"/>
      <c r="C30" s="238"/>
      <c r="D30" s="238"/>
      <c r="E30" s="238"/>
      <c r="F30" s="238"/>
      <c r="G30" s="238"/>
    </row>
    <row r="31" spans="1:7" ht="15.75">
      <c r="A31" s="237"/>
      <c r="B31" s="238"/>
      <c r="C31" s="238"/>
      <c r="D31" s="238"/>
      <c r="E31" s="238"/>
      <c r="F31" s="238"/>
      <c r="G31" s="238"/>
    </row>
    <row r="32" spans="1:7" ht="15.75">
      <c r="A32" s="237"/>
      <c r="B32" s="238"/>
      <c r="C32" s="238"/>
      <c r="D32" s="238"/>
      <c r="E32" s="238"/>
      <c r="F32" s="238"/>
      <c r="G32" s="238"/>
    </row>
    <row r="33" spans="1:7" ht="15.75">
      <c r="A33" s="237"/>
      <c r="B33" s="238"/>
      <c r="C33" s="238"/>
      <c r="D33" s="238"/>
      <c r="E33" s="238"/>
      <c r="F33" s="238"/>
      <c r="G33" s="238"/>
    </row>
    <row r="34" spans="1:7" ht="15.75">
      <c r="A34" s="237"/>
      <c r="B34" s="238"/>
      <c r="C34" s="238"/>
      <c r="D34" s="238"/>
      <c r="E34" s="238"/>
      <c r="F34" s="238"/>
      <c r="G34" s="238"/>
    </row>
    <row r="35" spans="1:7" ht="15.75">
      <c r="A35" s="237"/>
      <c r="B35" s="238"/>
      <c r="C35" s="238"/>
      <c r="D35" s="238"/>
      <c r="E35" s="238"/>
      <c r="F35" s="238"/>
      <c r="G35" s="238"/>
    </row>
    <row r="36" spans="1:7" ht="15.75">
      <c r="A36" s="237"/>
      <c r="B36" s="238"/>
      <c r="C36" s="238"/>
      <c r="D36" s="238"/>
      <c r="E36" s="238"/>
      <c r="F36" s="238"/>
      <c r="G36" s="238"/>
    </row>
    <row r="37" spans="1:7" ht="15.75">
      <c r="A37" s="237"/>
      <c r="B37" s="238"/>
      <c r="C37" s="238"/>
      <c r="D37" s="238"/>
      <c r="E37" s="238"/>
      <c r="F37" s="238"/>
      <c r="G37" s="238"/>
    </row>
    <row r="38" spans="1:9" ht="15.75">
      <c r="A38" s="259" t="s">
        <v>412</v>
      </c>
      <c r="B38" s="259"/>
      <c r="C38" s="259"/>
      <c r="D38" s="259"/>
      <c r="E38" s="259"/>
      <c r="F38" s="259"/>
      <c r="G38" s="259"/>
      <c r="H38" s="259"/>
      <c r="I38" s="259"/>
    </row>
    <row r="39" spans="1:9" ht="15.75">
      <c r="A39" s="259" t="s">
        <v>413</v>
      </c>
      <c r="B39" s="259"/>
      <c r="C39" s="259"/>
      <c r="D39" s="259"/>
      <c r="E39" s="259"/>
      <c r="F39" s="259"/>
      <c r="G39" s="259"/>
      <c r="H39" s="259"/>
      <c r="I39" s="259"/>
    </row>
    <row r="40" spans="1:9" ht="15.75">
      <c r="A40" s="237"/>
      <c r="B40" s="238"/>
      <c r="C40" s="238"/>
      <c r="D40" s="238"/>
      <c r="E40" s="238"/>
      <c r="F40" s="238"/>
      <c r="G40" s="238"/>
      <c r="H40" s="239"/>
      <c r="I40" s="239"/>
    </row>
    <row r="41" spans="1:9" ht="15.75">
      <c r="A41" s="237"/>
      <c r="B41" s="238"/>
      <c r="C41" s="238"/>
      <c r="D41" s="238"/>
      <c r="E41" s="238"/>
      <c r="F41" s="238"/>
      <c r="G41" s="238"/>
      <c r="H41" s="239"/>
      <c r="I41" s="239"/>
    </row>
    <row r="42" spans="1:9" ht="15">
      <c r="A42" s="260" t="s">
        <v>437</v>
      </c>
      <c r="B42" s="260"/>
      <c r="C42" s="260"/>
      <c r="D42" s="260"/>
      <c r="E42" s="260"/>
      <c r="F42" s="260"/>
      <c r="G42" s="260"/>
      <c r="H42" s="260"/>
      <c r="I42" s="260"/>
    </row>
    <row r="43" spans="1:7" ht="15">
      <c r="A43" s="239"/>
      <c r="B43" s="239"/>
      <c r="C43" s="239"/>
      <c r="D43" s="239"/>
      <c r="E43" s="239"/>
      <c r="F43" s="239"/>
      <c r="G43" s="239"/>
    </row>
    <row r="44" spans="1:7" ht="15">
      <c r="A44" s="239"/>
      <c r="B44" s="239"/>
      <c r="C44" s="239"/>
      <c r="D44" s="239"/>
      <c r="E44" s="239"/>
      <c r="F44" s="239"/>
      <c r="G44" s="239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I19" sqref="I19"/>
    </sheetView>
  </sheetViews>
  <sheetFormatPr defaultColWidth="9.140625" defaultRowHeight="15"/>
  <sheetData>
    <row r="2" spans="1:10" ht="18.75" thickBot="1">
      <c r="A2" s="265" t="s">
        <v>90</v>
      </c>
      <c r="B2" s="265"/>
      <c r="C2" s="265"/>
      <c r="D2" s="265"/>
      <c r="E2" s="265"/>
      <c r="F2" s="265"/>
      <c r="G2" s="265"/>
      <c r="H2" s="265"/>
      <c r="I2" s="265"/>
      <c r="J2" s="265"/>
    </row>
    <row r="5" spans="1:10" ht="18.75" customHeight="1">
      <c r="A5" s="293" t="s">
        <v>133</v>
      </c>
      <c r="B5" s="293"/>
      <c r="C5" s="293"/>
      <c r="D5" s="293"/>
      <c r="E5" s="293"/>
      <c r="F5" s="293"/>
      <c r="G5" s="293"/>
      <c r="H5" s="293"/>
      <c r="I5" s="293"/>
      <c r="J5" s="293"/>
    </row>
    <row r="6" spans="3:10" ht="15.75">
      <c r="C6" s="1"/>
      <c r="D6" s="150"/>
      <c r="E6" s="150"/>
      <c r="F6" s="150"/>
      <c r="G6" s="150"/>
      <c r="H6" s="150"/>
      <c r="I6" s="150"/>
      <c r="J6" s="150"/>
    </row>
    <row r="7" spans="3:10" ht="15.75">
      <c r="C7" s="1"/>
      <c r="D7" s="150"/>
      <c r="E7" s="150"/>
      <c r="F7" s="150"/>
      <c r="G7" s="150"/>
      <c r="H7" s="150"/>
      <c r="I7" s="150"/>
      <c r="J7" s="150"/>
    </row>
    <row r="9" spans="2:10" ht="15">
      <c r="B9" s="151"/>
      <c r="C9" s="336" t="s">
        <v>134</v>
      </c>
      <c r="D9" s="337"/>
      <c r="E9" s="336" t="s">
        <v>135</v>
      </c>
      <c r="F9" s="337"/>
      <c r="G9" s="336" t="s">
        <v>136</v>
      </c>
      <c r="H9" s="337"/>
      <c r="I9" s="336" t="s">
        <v>137</v>
      </c>
      <c r="J9" s="337"/>
    </row>
    <row r="10" spans="2:10" ht="15">
      <c r="B10" s="152" t="s">
        <v>138</v>
      </c>
      <c r="C10" s="331">
        <v>1710</v>
      </c>
      <c r="D10" s="334"/>
      <c r="E10" s="331">
        <v>1062</v>
      </c>
      <c r="F10" s="334"/>
      <c r="G10" s="335">
        <v>31</v>
      </c>
      <c r="H10" s="321"/>
      <c r="I10" s="335">
        <v>26</v>
      </c>
      <c r="J10" s="321"/>
    </row>
    <row r="11" spans="2:10" ht="15">
      <c r="B11" s="153" t="s">
        <v>139</v>
      </c>
      <c r="C11" s="331">
        <v>1816</v>
      </c>
      <c r="D11" s="334"/>
      <c r="E11" s="331">
        <v>816</v>
      </c>
      <c r="F11" s="334"/>
      <c r="G11" s="335">
        <v>15</v>
      </c>
      <c r="H11" s="321"/>
      <c r="I11" s="335">
        <v>17</v>
      </c>
      <c r="J11" s="321"/>
    </row>
    <row r="12" spans="2:10" ht="15">
      <c r="B12" s="152" t="s">
        <v>140</v>
      </c>
      <c r="C12" s="331">
        <v>2204</v>
      </c>
      <c r="D12" s="321"/>
      <c r="E12" s="331">
        <v>922</v>
      </c>
      <c r="F12" s="321"/>
      <c r="G12" s="331">
        <v>35</v>
      </c>
      <c r="H12" s="321"/>
      <c r="I12" s="331">
        <v>9</v>
      </c>
      <c r="J12" s="321"/>
    </row>
    <row r="13" spans="2:10" ht="15">
      <c r="B13" s="153" t="s">
        <v>34</v>
      </c>
      <c r="C13" s="332">
        <f>SUM(C10:D12)</f>
        <v>5730</v>
      </c>
      <c r="D13" s="333"/>
      <c r="E13" s="332">
        <f>SUM(E10:F12)</f>
        <v>2800</v>
      </c>
      <c r="F13" s="333"/>
      <c r="G13" s="332">
        <f>SUM(G10:H12)</f>
        <v>81</v>
      </c>
      <c r="H13" s="333"/>
      <c r="I13" s="332">
        <f>SUM(I10:J12)</f>
        <v>52</v>
      </c>
      <c r="J13" s="333"/>
    </row>
    <row r="15" spans="2:5" ht="15">
      <c r="B15" s="25" t="s">
        <v>19</v>
      </c>
      <c r="C15" s="25"/>
      <c r="D15" s="25"/>
      <c r="E15" s="25"/>
    </row>
  </sheetData>
  <sheetProtection/>
  <mergeCells count="22">
    <mergeCell ref="A2:J2"/>
    <mergeCell ref="A5:J5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&amp;L22.04.2010&amp;CTÜRKİYE ODALAR ve BORSALAR BİRLİĞİ
Bilgi Hizmetleri Dairesi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52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10" max="10" width="9.140625" style="0" customWidth="1"/>
  </cols>
  <sheetData>
    <row r="2" spans="1:11" ht="17.25" customHeight="1" thickBot="1">
      <c r="A2" s="305" t="s">
        <v>90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5" spans="2:11" ht="16.5" customHeight="1">
      <c r="B5" s="293" t="s">
        <v>141</v>
      </c>
      <c r="C5" s="293"/>
      <c r="D5" s="293"/>
      <c r="E5" s="293"/>
      <c r="F5" s="293"/>
      <c r="G5" s="293"/>
      <c r="H5" s="293"/>
      <c r="I5" s="293"/>
      <c r="J5" s="293"/>
      <c r="K5" s="293"/>
    </row>
    <row r="7" spans="4:8" ht="15">
      <c r="D7" s="328" t="s">
        <v>142</v>
      </c>
      <c r="E7" s="328"/>
      <c r="F7" s="328"/>
      <c r="G7" s="328"/>
      <c r="H7" s="328"/>
    </row>
    <row r="9" spans="2:10" ht="15" customHeight="1">
      <c r="B9" s="138" t="s">
        <v>143</v>
      </c>
      <c r="C9" s="347" t="s">
        <v>144</v>
      </c>
      <c r="D9" s="347"/>
      <c r="E9" s="347" t="s">
        <v>145</v>
      </c>
      <c r="F9" s="347"/>
      <c r="G9" s="347"/>
      <c r="H9" s="347"/>
      <c r="I9" s="138" t="s">
        <v>10</v>
      </c>
      <c r="J9" s="138" t="s">
        <v>146</v>
      </c>
    </row>
    <row r="10" spans="2:10" ht="30" customHeight="1">
      <c r="B10" s="154">
        <v>1</v>
      </c>
      <c r="C10" s="338" t="s">
        <v>147</v>
      </c>
      <c r="D10" s="339"/>
      <c r="E10" s="345" t="s">
        <v>148</v>
      </c>
      <c r="F10" s="341"/>
      <c r="G10" s="341"/>
      <c r="H10" s="342"/>
      <c r="I10" s="155">
        <v>17</v>
      </c>
      <c r="J10" s="156">
        <f>(I10/253)*100</f>
        <v>6.719367588932807</v>
      </c>
    </row>
    <row r="11" spans="2:10" ht="15" customHeight="1">
      <c r="B11" s="157">
        <v>2</v>
      </c>
      <c r="C11" s="338" t="s">
        <v>149</v>
      </c>
      <c r="D11" s="339"/>
      <c r="E11" s="353" t="s">
        <v>150</v>
      </c>
      <c r="F11" s="354"/>
      <c r="G11" s="354"/>
      <c r="H11" s="355"/>
      <c r="I11" s="155">
        <v>15</v>
      </c>
      <c r="J11" s="156">
        <f aca="true" t="shared" si="0" ref="J11:J19">(I11/253)*100</f>
        <v>5.928853754940711</v>
      </c>
    </row>
    <row r="12" spans="2:10" ht="30.75" customHeight="1">
      <c r="B12" s="157">
        <v>3</v>
      </c>
      <c r="C12" s="338" t="s">
        <v>151</v>
      </c>
      <c r="D12" s="339"/>
      <c r="E12" s="346" t="s">
        <v>152</v>
      </c>
      <c r="F12" s="341"/>
      <c r="G12" s="341"/>
      <c r="H12" s="342"/>
      <c r="I12" s="155">
        <v>7</v>
      </c>
      <c r="J12" s="156">
        <f t="shared" si="0"/>
        <v>2.766798418972332</v>
      </c>
    </row>
    <row r="13" spans="2:10" ht="15" customHeight="1">
      <c r="B13" s="154">
        <v>4</v>
      </c>
      <c r="C13" s="338" t="s">
        <v>153</v>
      </c>
      <c r="D13" s="339"/>
      <c r="E13" s="340" t="s">
        <v>154</v>
      </c>
      <c r="F13" s="341"/>
      <c r="G13" s="341"/>
      <c r="H13" s="342"/>
      <c r="I13" s="155">
        <v>5</v>
      </c>
      <c r="J13" s="156">
        <f t="shared" si="0"/>
        <v>1.9762845849802373</v>
      </c>
    </row>
    <row r="14" spans="2:10" ht="15" customHeight="1">
      <c r="B14" s="157">
        <v>5</v>
      </c>
      <c r="C14" s="338" t="s">
        <v>155</v>
      </c>
      <c r="D14" s="339"/>
      <c r="E14" s="340" t="s">
        <v>156</v>
      </c>
      <c r="F14" s="341"/>
      <c r="G14" s="341"/>
      <c r="H14" s="342"/>
      <c r="I14" s="155">
        <v>5</v>
      </c>
      <c r="J14" s="156">
        <f t="shared" si="0"/>
        <v>1.9762845849802373</v>
      </c>
    </row>
    <row r="15" spans="2:13" ht="15">
      <c r="B15" s="154">
        <v>6</v>
      </c>
      <c r="C15" s="335" t="s">
        <v>157</v>
      </c>
      <c r="D15" s="321"/>
      <c r="E15" s="353" t="s">
        <v>158</v>
      </c>
      <c r="F15" s="341"/>
      <c r="G15" s="341"/>
      <c r="H15" s="342"/>
      <c r="I15" s="155">
        <v>5</v>
      </c>
      <c r="J15" s="156">
        <f t="shared" si="0"/>
        <v>1.9762845849802373</v>
      </c>
      <c r="M15" s="158"/>
    </row>
    <row r="16" spans="2:10" ht="30.75" customHeight="1">
      <c r="B16" s="157">
        <v>7</v>
      </c>
      <c r="C16" s="338" t="s">
        <v>159</v>
      </c>
      <c r="D16" s="339"/>
      <c r="E16" s="340" t="s">
        <v>160</v>
      </c>
      <c r="F16" s="351"/>
      <c r="G16" s="351"/>
      <c r="H16" s="352"/>
      <c r="I16" s="155">
        <v>5</v>
      </c>
      <c r="J16" s="156">
        <f t="shared" si="0"/>
        <v>1.9762845849802373</v>
      </c>
    </row>
    <row r="17" spans="2:10" ht="15">
      <c r="B17" s="154">
        <v>8</v>
      </c>
      <c r="C17" s="338" t="s">
        <v>161</v>
      </c>
      <c r="D17" s="339"/>
      <c r="E17" s="340" t="s">
        <v>162</v>
      </c>
      <c r="F17" s="351"/>
      <c r="G17" s="351"/>
      <c r="H17" s="352"/>
      <c r="I17" s="155">
        <v>5</v>
      </c>
      <c r="J17" s="156">
        <f t="shared" si="0"/>
        <v>1.9762845849802373</v>
      </c>
    </row>
    <row r="18" spans="2:10" ht="30" customHeight="1">
      <c r="B18" s="157">
        <v>9</v>
      </c>
      <c r="C18" s="338" t="s">
        <v>163</v>
      </c>
      <c r="D18" s="339"/>
      <c r="E18" s="346" t="s">
        <v>164</v>
      </c>
      <c r="F18" s="341"/>
      <c r="G18" s="341"/>
      <c r="H18" s="342"/>
      <c r="I18" s="155">
        <v>4</v>
      </c>
      <c r="J18" s="156">
        <f t="shared" si="0"/>
        <v>1.5810276679841897</v>
      </c>
    </row>
    <row r="19" spans="2:10" ht="30.75" customHeight="1">
      <c r="B19" s="154">
        <v>10</v>
      </c>
      <c r="C19" s="343" t="s">
        <v>165</v>
      </c>
      <c r="D19" s="344"/>
      <c r="E19" s="340" t="s">
        <v>166</v>
      </c>
      <c r="F19" s="341"/>
      <c r="G19" s="341"/>
      <c r="H19" s="342"/>
      <c r="I19" s="155">
        <v>4</v>
      </c>
      <c r="J19" s="156">
        <f t="shared" si="0"/>
        <v>1.5810276679841897</v>
      </c>
    </row>
    <row r="20" spans="2:4" ht="15">
      <c r="B20" s="25" t="s">
        <v>19</v>
      </c>
      <c r="C20" s="25"/>
      <c r="D20" s="25"/>
    </row>
    <row r="21" spans="4:8" ht="15">
      <c r="D21" s="328" t="s">
        <v>167</v>
      </c>
      <c r="E21" s="328"/>
      <c r="F21" s="328"/>
      <c r="G21" s="328"/>
      <c r="H21" s="328"/>
    </row>
    <row r="23" spans="2:10" ht="30.75" customHeight="1">
      <c r="B23" s="138" t="s">
        <v>143</v>
      </c>
      <c r="C23" s="347" t="s">
        <v>144</v>
      </c>
      <c r="D23" s="347"/>
      <c r="E23" s="347" t="s">
        <v>145</v>
      </c>
      <c r="F23" s="347"/>
      <c r="G23" s="347"/>
      <c r="H23" s="347"/>
      <c r="I23" s="138" t="s">
        <v>10</v>
      </c>
      <c r="J23" s="138" t="s">
        <v>146</v>
      </c>
    </row>
    <row r="24" spans="2:10" ht="31.5" customHeight="1">
      <c r="B24" s="154">
        <v>1</v>
      </c>
      <c r="C24" s="338" t="s">
        <v>147</v>
      </c>
      <c r="D24" s="339"/>
      <c r="E24" s="345" t="s">
        <v>148</v>
      </c>
      <c r="F24" s="341"/>
      <c r="G24" s="341"/>
      <c r="H24" s="342"/>
      <c r="I24" s="155">
        <v>470</v>
      </c>
      <c r="J24" s="156">
        <f>(I24/4598)*100</f>
        <v>10.221835580687255</v>
      </c>
    </row>
    <row r="25" spans="2:10" ht="31.5" customHeight="1">
      <c r="B25" s="157">
        <v>2</v>
      </c>
      <c r="C25" s="338" t="s">
        <v>151</v>
      </c>
      <c r="D25" s="339"/>
      <c r="E25" s="346" t="s">
        <v>152</v>
      </c>
      <c r="F25" s="341"/>
      <c r="G25" s="341"/>
      <c r="H25" s="342"/>
      <c r="I25" s="155">
        <v>123</v>
      </c>
      <c r="J25" s="156">
        <f aca="true" t="shared" si="1" ref="J25:J33">(I25/4598)*100</f>
        <v>2.6750761200521964</v>
      </c>
    </row>
    <row r="26" spans="2:10" ht="30" customHeight="1">
      <c r="B26" s="154">
        <v>3</v>
      </c>
      <c r="C26" s="338" t="s">
        <v>168</v>
      </c>
      <c r="D26" s="339"/>
      <c r="E26" s="346" t="s">
        <v>169</v>
      </c>
      <c r="F26" s="341"/>
      <c r="G26" s="341"/>
      <c r="H26" s="342"/>
      <c r="I26" s="155">
        <v>111</v>
      </c>
      <c r="J26" s="156">
        <f t="shared" si="1"/>
        <v>2.414093083949543</v>
      </c>
    </row>
    <row r="27" spans="2:10" ht="15">
      <c r="B27" s="157">
        <v>4</v>
      </c>
      <c r="C27" s="335" t="s">
        <v>170</v>
      </c>
      <c r="D27" s="321"/>
      <c r="E27" s="348" t="s">
        <v>171</v>
      </c>
      <c r="F27" s="349"/>
      <c r="G27" s="349"/>
      <c r="H27" s="350"/>
      <c r="I27" s="155">
        <v>81</v>
      </c>
      <c r="J27" s="156">
        <f t="shared" si="1"/>
        <v>1.7616354936929102</v>
      </c>
    </row>
    <row r="28" spans="2:10" ht="30.75" customHeight="1">
      <c r="B28" s="154">
        <v>5</v>
      </c>
      <c r="C28" s="338" t="s">
        <v>172</v>
      </c>
      <c r="D28" s="339"/>
      <c r="E28" s="346" t="s">
        <v>173</v>
      </c>
      <c r="F28" s="341"/>
      <c r="G28" s="341"/>
      <c r="H28" s="342"/>
      <c r="I28" s="155">
        <v>77</v>
      </c>
      <c r="J28" s="156">
        <f t="shared" si="1"/>
        <v>1.674641148325359</v>
      </c>
    </row>
    <row r="29" spans="2:10" ht="45" customHeight="1">
      <c r="B29" s="157">
        <v>6</v>
      </c>
      <c r="C29" s="338" t="s">
        <v>174</v>
      </c>
      <c r="D29" s="339"/>
      <c r="E29" s="340" t="s">
        <v>175</v>
      </c>
      <c r="F29" s="341"/>
      <c r="G29" s="341"/>
      <c r="H29" s="342"/>
      <c r="I29" s="155">
        <v>65</v>
      </c>
      <c r="J29" s="156">
        <f t="shared" si="1"/>
        <v>1.4136581122227054</v>
      </c>
    </row>
    <row r="30" spans="2:10" ht="44.25" customHeight="1">
      <c r="B30" s="154">
        <v>7</v>
      </c>
      <c r="C30" s="338" t="s">
        <v>176</v>
      </c>
      <c r="D30" s="339"/>
      <c r="E30" s="340" t="s">
        <v>177</v>
      </c>
      <c r="F30" s="341"/>
      <c r="G30" s="341"/>
      <c r="H30" s="342"/>
      <c r="I30" s="155">
        <v>57</v>
      </c>
      <c r="J30" s="156">
        <f t="shared" si="1"/>
        <v>1.2396694214876034</v>
      </c>
    </row>
    <row r="31" spans="2:10" ht="29.25" customHeight="1">
      <c r="B31" s="157">
        <v>8</v>
      </c>
      <c r="C31" s="338" t="s">
        <v>163</v>
      </c>
      <c r="D31" s="339"/>
      <c r="E31" s="346" t="s">
        <v>164</v>
      </c>
      <c r="F31" s="341"/>
      <c r="G31" s="341"/>
      <c r="H31" s="342"/>
      <c r="I31" s="155">
        <v>54</v>
      </c>
      <c r="J31" s="156">
        <f t="shared" si="1"/>
        <v>1.17442366246194</v>
      </c>
    </row>
    <row r="32" spans="2:10" ht="15">
      <c r="B32" s="154">
        <v>9</v>
      </c>
      <c r="C32" s="338" t="s">
        <v>178</v>
      </c>
      <c r="D32" s="339"/>
      <c r="E32" s="340" t="s">
        <v>179</v>
      </c>
      <c r="F32" s="341"/>
      <c r="G32" s="341"/>
      <c r="H32" s="342"/>
      <c r="I32" s="155">
        <v>53</v>
      </c>
      <c r="J32" s="156">
        <f t="shared" si="1"/>
        <v>1.1526750761200522</v>
      </c>
    </row>
    <row r="33" spans="2:10" ht="28.5" customHeight="1">
      <c r="B33" s="157">
        <v>10</v>
      </c>
      <c r="C33" s="338" t="s">
        <v>180</v>
      </c>
      <c r="D33" s="339"/>
      <c r="E33" s="340" t="s">
        <v>181</v>
      </c>
      <c r="F33" s="341"/>
      <c r="G33" s="341"/>
      <c r="H33" s="342"/>
      <c r="I33" s="155">
        <v>53</v>
      </c>
      <c r="J33" s="156">
        <f t="shared" si="1"/>
        <v>1.1526750761200522</v>
      </c>
    </row>
    <row r="34" spans="2:4" ht="15">
      <c r="B34" s="25" t="s">
        <v>19</v>
      </c>
      <c r="C34" s="25"/>
      <c r="D34" s="25"/>
    </row>
    <row r="35" spans="2:5" ht="15" customHeight="1">
      <c r="B35" s="25"/>
      <c r="C35" s="25"/>
      <c r="D35" s="25"/>
      <c r="E35" s="25"/>
    </row>
    <row r="38" spans="4:8" ht="15">
      <c r="D38" s="328" t="s">
        <v>182</v>
      </c>
      <c r="E38" s="328"/>
      <c r="F38" s="328"/>
      <c r="G38" s="328"/>
      <c r="H38" s="328"/>
    </row>
    <row r="40" spans="2:10" ht="33" customHeight="1">
      <c r="B40" s="138" t="s">
        <v>143</v>
      </c>
      <c r="C40" s="347" t="s">
        <v>144</v>
      </c>
      <c r="D40" s="347"/>
      <c r="E40" s="347" t="s">
        <v>145</v>
      </c>
      <c r="F40" s="347"/>
      <c r="G40" s="347"/>
      <c r="H40" s="347"/>
      <c r="I40" s="138" t="s">
        <v>10</v>
      </c>
      <c r="J40" s="138" t="s">
        <v>146</v>
      </c>
    </row>
    <row r="41" spans="2:10" ht="34.5" customHeight="1">
      <c r="B41" s="154">
        <v>1</v>
      </c>
      <c r="C41" s="338" t="s">
        <v>147</v>
      </c>
      <c r="D41" s="339"/>
      <c r="E41" s="345" t="s">
        <v>148</v>
      </c>
      <c r="F41" s="341"/>
      <c r="G41" s="341"/>
      <c r="H41" s="342"/>
      <c r="I41" s="155">
        <v>682</v>
      </c>
      <c r="J41" s="156">
        <f>(I41/5175)*100</f>
        <v>13.178743961352657</v>
      </c>
    </row>
    <row r="42" spans="2:10" ht="30" customHeight="1">
      <c r="B42" s="157">
        <v>2</v>
      </c>
      <c r="C42" s="338" t="s">
        <v>183</v>
      </c>
      <c r="D42" s="339"/>
      <c r="E42" s="346" t="s">
        <v>175</v>
      </c>
      <c r="F42" s="341"/>
      <c r="G42" s="341"/>
      <c r="H42" s="342"/>
      <c r="I42" s="155">
        <v>296</v>
      </c>
      <c r="J42" s="156">
        <f aca="true" t="shared" si="2" ref="J42:J50">(I42/5175)*100</f>
        <v>5.719806763285025</v>
      </c>
    </row>
    <row r="43" spans="2:10" ht="34.5" customHeight="1">
      <c r="B43" s="154">
        <v>3</v>
      </c>
      <c r="C43" s="338" t="s">
        <v>151</v>
      </c>
      <c r="D43" s="339"/>
      <c r="E43" s="346" t="s">
        <v>152</v>
      </c>
      <c r="F43" s="341"/>
      <c r="G43" s="341"/>
      <c r="H43" s="342"/>
      <c r="I43" s="155">
        <v>263</v>
      </c>
      <c r="J43" s="156">
        <f t="shared" si="2"/>
        <v>5.082125603864735</v>
      </c>
    </row>
    <row r="44" spans="2:10" ht="46.5" customHeight="1">
      <c r="B44" s="157">
        <v>4</v>
      </c>
      <c r="C44" s="338" t="s">
        <v>184</v>
      </c>
      <c r="D44" s="339"/>
      <c r="E44" s="340" t="s">
        <v>185</v>
      </c>
      <c r="F44" s="341"/>
      <c r="G44" s="341"/>
      <c r="H44" s="342"/>
      <c r="I44" s="155">
        <v>196</v>
      </c>
      <c r="J44" s="156">
        <f t="shared" si="2"/>
        <v>3.78743961352657</v>
      </c>
    </row>
    <row r="45" spans="2:10" ht="34.5" customHeight="1">
      <c r="B45" s="154">
        <v>5</v>
      </c>
      <c r="C45" s="338" t="s">
        <v>186</v>
      </c>
      <c r="D45" s="339"/>
      <c r="E45" s="340" t="s">
        <v>187</v>
      </c>
      <c r="F45" s="341"/>
      <c r="G45" s="341"/>
      <c r="H45" s="342"/>
      <c r="I45" s="155">
        <v>140</v>
      </c>
      <c r="J45" s="156">
        <f t="shared" si="2"/>
        <v>2.7053140096618358</v>
      </c>
    </row>
    <row r="46" spans="2:10" ht="46.5" customHeight="1">
      <c r="B46" s="157">
        <v>6</v>
      </c>
      <c r="C46" s="338" t="s">
        <v>188</v>
      </c>
      <c r="D46" s="339"/>
      <c r="E46" s="340" t="s">
        <v>189</v>
      </c>
      <c r="F46" s="341"/>
      <c r="G46" s="341"/>
      <c r="H46" s="342"/>
      <c r="I46" s="155">
        <v>92</v>
      </c>
      <c r="J46" s="156">
        <f t="shared" si="2"/>
        <v>1.7777777777777777</v>
      </c>
    </row>
    <row r="47" spans="2:10" ht="36" customHeight="1">
      <c r="B47" s="154">
        <v>7</v>
      </c>
      <c r="C47" s="338" t="s">
        <v>190</v>
      </c>
      <c r="D47" s="339"/>
      <c r="E47" s="340" t="s">
        <v>191</v>
      </c>
      <c r="F47" s="341"/>
      <c r="G47" s="341"/>
      <c r="H47" s="342"/>
      <c r="I47" s="155">
        <v>89</v>
      </c>
      <c r="J47" s="156">
        <f t="shared" si="2"/>
        <v>1.7198067632850242</v>
      </c>
    </row>
    <row r="48" spans="2:10" ht="28.5" customHeight="1">
      <c r="B48" s="157">
        <v>8</v>
      </c>
      <c r="C48" s="343" t="s">
        <v>192</v>
      </c>
      <c r="D48" s="344"/>
      <c r="E48" s="340" t="s">
        <v>193</v>
      </c>
      <c r="F48" s="341"/>
      <c r="G48" s="341"/>
      <c r="H48" s="342"/>
      <c r="I48" s="155">
        <v>80</v>
      </c>
      <c r="J48" s="156">
        <f t="shared" si="2"/>
        <v>1.5458937198067633</v>
      </c>
    </row>
    <row r="49" spans="2:10" ht="44.25" customHeight="1">
      <c r="B49" s="154">
        <v>9</v>
      </c>
      <c r="C49" s="338" t="s">
        <v>194</v>
      </c>
      <c r="D49" s="339"/>
      <c r="E49" s="340" t="s">
        <v>195</v>
      </c>
      <c r="F49" s="341"/>
      <c r="G49" s="341"/>
      <c r="H49" s="342"/>
      <c r="I49" s="155">
        <v>73</v>
      </c>
      <c r="J49" s="156">
        <f t="shared" si="2"/>
        <v>1.4106280193236715</v>
      </c>
    </row>
    <row r="50" spans="2:10" ht="15">
      <c r="B50" s="157">
        <v>10</v>
      </c>
      <c r="C50" s="338" t="s">
        <v>196</v>
      </c>
      <c r="D50" s="339"/>
      <c r="E50" s="340" t="s">
        <v>197</v>
      </c>
      <c r="F50" s="341"/>
      <c r="G50" s="341"/>
      <c r="H50" s="342"/>
      <c r="I50" s="155">
        <v>72</v>
      </c>
      <c r="J50" s="156">
        <f t="shared" si="2"/>
        <v>1.391304347826087</v>
      </c>
    </row>
    <row r="51" spans="3:5" ht="15">
      <c r="C51" s="25"/>
      <c r="D51" s="25"/>
      <c r="E51" s="25"/>
    </row>
    <row r="52" ht="15">
      <c r="B52" s="25" t="s">
        <v>19</v>
      </c>
    </row>
  </sheetData>
  <sheetProtection/>
  <mergeCells count="71">
    <mergeCell ref="C10:D10"/>
    <mergeCell ref="E10:H10"/>
    <mergeCell ref="A2:K2"/>
    <mergeCell ref="B5:K5"/>
    <mergeCell ref="D7:H7"/>
    <mergeCell ref="C9:D9"/>
    <mergeCell ref="E9:H9"/>
    <mergeCell ref="C11:D11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C16:D16"/>
    <mergeCell ref="E16:H16"/>
    <mergeCell ref="C25:D25"/>
    <mergeCell ref="E25:H25"/>
    <mergeCell ref="C17:D17"/>
    <mergeCell ref="E17:H17"/>
    <mergeCell ref="C18:D18"/>
    <mergeCell ref="E18:H18"/>
    <mergeCell ref="C19:D19"/>
    <mergeCell ref="E19:H19"/>
    <mergeCell ref="D21:H21"/>
    <mergeCell ref="C23:D23"/>
    <mergeCell ref="E23:H23"/>
    <mergeCell ref="C24:D24"/>
    <mergeCell ref="E24:H24"/>
    <mergeCell ref="C26:D26"/>
    <mergeCell ref="E26:H26"/>
    <mergeCell ref="C27:D27"/>
    <mergeCell ref="E27:H27"/>
    <mergeCell ref="C28:D28"/>
    <mergeCell ref="E28:H28"/>
    <mergeCell ref="C40:D40"/>
    <mergeCell ref="E40:H40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D38:H38"/>
    <mergeCell ref="C41:D41"/>
    <mergeCell ref="E41:H41"/>
    <mergeCell ref="C42:D42"/>
    <mergeCell ref="E42:H42"/>
    <mergeCell ref="C43:D43"/>
    <mergeCell ref="E43:H43"/>
    <mergeCell ref="C44:D44"/>
    <mergeCell ref="E44:H44"/>
    <mergeCell ref="C45:D45"/>
    <mergeCell ref="E45:H45"/>
    <mergeCell ref="C46:D46"/>
    <mergeCell ref="E46:H46"/>
    <mergeCell ref="C50:D50"/>
    <mergeCell ref="E50:H50"/>
    <mergeCell ref="C47:D47"/>
    <mergeCell ref="E47:H47"/>
    <mergeCell ref="C48:D48"/>
    <mergeCell ref="E48:H48"/>
    <mergeCell ref="C49:D49"/>
    <mergeCell ref="E49:H49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&amp;L22.04.2010&amp;CTÜRKİYE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R9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6.5" customHeight="1"/>
  <cols>
    <col min="1" max="1" width="21.140625" style="160" customWidth="1"/>
    <col min="2" max="2" width="7.421875" style="159" customWidth="1"/>
    <col min="3" max="3" width="6.8515625" style="159" customWidth="1"/>
    <col min="4" max="4" width="7.140625" style="159" customWidth="1"/>
    <col min="5" max="5" width="7.00390625" style="159" customWidth="1"/>
    <col min="6" max="8" width="6.28125" style="159" customWidth="1"/>
    <col min="9" max="9" width="7.140625" style="159" customWidth="1"/>
    <col min="10" max="10" width="1.1484375" style="161" customWidth="1"/>
    <col min="11" max="11" width="6.8515625" style="159" customWidth="1"/>
    <col min="12" max="12" width="6.28125" style="159" customWidth="1"/>
    <col min="13" max="13" width="7.00390625" style="159" customWidth="1"/>
    <col min="14" max="17" width="6.28125" style="159" customWidth="1"/>
    <col min="18" max="18" width="7.28125" style="159" customWidth="1"/>
    <col min="19" max="19" width="2.421875" style="159" customWidth="1"/>
    <col min="20" max="16384" width="9.140625" style="159" customWidth="1"/>
  </cols>
  <sheetData>
    <row r="2" spans="1:18" ht="21.75" customHeight="1" thickBot="1">
      <c r="A2" s="371" t="s">
        <v>90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</row>
    <row r="4" spans="1:18" ht="20.25" customHeight="1">
      <c r="A4" s="372" t="s">
        <v>198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</row>
    <row r="6" ht="16.5" customHeight="1" thickBot="1"/>
    <row r="7" spans="1:18" s="163" customFormat="1" ht="17.25" thickBot="1" thickTop="1">
      <c r="A7" s="373" t="s">
        <v>199</v>
      </c>
      <c r="B7" s="376" t="s">
        <v>200</v>
      </c>
      <c r="C7" s="377"/>
      <c r="D7" s="377"/>
      <c r="E7" s="377"/>
      <c r="F7" s="377"/>
      <c r="G7" s="377"/>
      <c r="H7" s="377"/>
      <c r="I7" s="378"/>
      <c r="J7" s="162"/>
      <c r="K7" s="376" t="s">
        <v>201</v>
      </c>
      <c r="L7" s="377"/>
      <c r="M7" s="377"/>
      <c r="N7" s="377"/>
      <c r="O7" s="377"/>
      <c r="P7" s="377"/>
      <c r="Q7" s="377"/>
      <c r="R7" s="378"/>
    </row>
    <row r="8" spans="1:18" ht="15.75" thickTop="1">
      <c r="A8" s="374"/>
      <c r="B8" s="379" t="s">
        <v>202</v>
      </c>
      <c r="C8" s="379"/>
      <c r="D8" s="379"/>
      <c r="E8" s="380" t="s">
        <v>203</v>
      </c>
      <c r="F8" s="381"/>
      <c r="G8" s="379" t="s">
        <v>204</v>
      </c>
      <c r="H8" s="379"/>
      <c r="I8" s="381"/>
      <c r="J8" s="164"/>
      <c r="K8" s="379" t="s">
        <v>202</v>
      </c>
      <c r="L8" s="379"/>
      <c r="M8" s="379"/>
      <c r="N8" s="380" t="s">
        <v>203</v>
      </c>
      <c r="O8" s="382"/>
      <c r="P8" s="380" t="s">
        <v>204</v>
      </c>
      <c r="Q8" s="383"/>
      <c r="R8" s="381"/>
    </row>
    <row r="9" spans="1:18" ht="18" customHeight="1">
      <c r="A9" s="374"/>
      <c r="B9" s="363" t="s">
        <v>205</v>
      </c>
      <c r="C9" s="358" t="s">
        <v>206</v>
      </c>
      <c r="D9" s="385" t="s">
        <v>207</v>
      </c>
      <c r="E9" s="362" t="s">
        <v>205</v>
      </c>
      <c r="F9" s="387" t="s">
        <v>206</v>
      </c>
      <c r="G9" s="356" t="s">
        <v>205</v>
      </c>
      <c r="H9" s="358" t="s">
        <v>206</v>
      </c>
      <c r="I9" s="360" t="s">
        <v>207</v>
      </c>
      <c r="J9" s="165"/>
      <c r="K9" s="362" t="s">
        <v>205</v>
      </c>
      <c r="L9" s="366" t="s">
        <v>206</v>
      </c>
      <c r="M9" s="364" t="s">
        <v>207</v>
      </c>
      <c r="N9" s="367" t="s">
        <v>205</v>
      </c>
      <c r="O9" s="369" t="s">
        <v>206</v>
      </c>
      <c r="P9" s="362" t="s">
        <v>205</v>
      </c>
      <c r="Q9" s="366" t="s">
        <v>206</v>
      </c>
      <c r="R9" s="364" t="s">
        <v>207</v>
      </c>
    </row>
    <row r="10" spans="1:18" ht="42" customHeight="1" thickBot="1">
      <c r="A10" s="375"/>
      <c r="B10" s="384"/>
      <c r="C10" s="359"/>
      <c r="D10" s="386"/>
      <c r="E10" s="363"/>
      <c r="F10" s="388"/>
      <c r="G10" s="357"/>
      <c r="H10" s="359"/>
      <c r="I10" s="361"/>
      <c r="J10" s="166"/>
      <c r="K10" s="363"/>
      <c r="L10" s="358"/>
      <c r="M10" s="365"/>
      <c r="N10" s="368"/>
      <c r="O10" s="370"/>
      <c r="P10" s="363"/>
      <c r="Q10" s="358"/>
      <c r="R10" s="365"/>
    </row>
    <row r="11" spans="1:18" ht="16.5" customHeight="1" thickTop="1">
      <c r="A11" s="167" t="s">
        <v>208</v>
      </c>
      <c r="B11" s="168">
        <v>99</v>
      </c>
      <c r="C11" s="169">
        <v>3</v>
      </c>
      <c r="D11" s="170">
        <v>111</v>
      </c>
      <c r="E11" s="168">
        <v>28</v>
      </c>
      <c r="F11" s="170">
        <v>1</v>
      </c>
      <c r="G11" s="168">
        <v>19</v>
      </c>
      <c r="H11" s="169">
        <v>3</v>
      </c>
      <c r="I11" s="170">
        <v>127</v>
      </c>
      <c r="J11" s="171"/>
      <c r="K11" s="168">
        <v>80</v>
      </c>
      <c r="L11" s="169">
        <v>0</v>
      </c>
      <c r="M11" s="170">
        <v>76</v>
      </c>
      <c r="N11" s="168">
        <v>24</v>
      </c>
      <c r="O11" s="170">
        <v>1</v>
      </c>
      <c r="P11" s="168">
        <v>14</v>
      </c>
      <c r="Q11" s="169">
        <v>0</v>
      </c>
      <c r="R11" s="170">
        <v>53</v>
      </c>
    </row>
    <row r="12" spans="1:18" ht="16.5" customHeight="1">
      <c r="A12" s="172" t="s">
        <v>209</v>
      </c>
      <c r="B12" s="173">
        <v>15</v>
      </c>
      <c r="C12" s="174">
        <v>0</v>
      </c>
      <c r="D12" s="175">
        <v>5</v>
      </c>
      <c r="E12" s="173">
        <v>2</v>
      </c>
      <c r="F12" s="175">
        <v>1</v>
      </c>
      <c r="G12" s="173">
        <v>3</v>
      </c>
      <c r="H12" s="174">
        <v>0</v>
      </c>
      <c r="I12" s="175">
        <v>2</v>
      </c>
      <c r="J12" s="171"/>
      <c r="K12" s="173">
        <v>12</v>
      </c>
      <c r="L12" s="174">
        <v>0</v>
      </c>
      <c r="M12" s="175">
        <v>7</v>
      </c>
      <c r="N12" s="173">
        <v>0</v>
      </c>
      <c r="O12" s="175">
        <v>2</v>
      </c>
      <c r="P12" s="173">
        <v>2</v>
      </c>
      <c r="Q12" s="174">
        <v>0</v>
      </c>
      <c r="R12" s="175">
        <v>3</v>
      </c>
    </row>
    <row r="13" spans="1:18" ht="16.5" customHeight="1">
      <c r="A13" s="167" t="s">
        <v>210</v>
      </c>
      <c r="B13" s="173">
        <v>15</v>
      </c>
      <c r="C13" s="174">
        <v>0</v>
      </c>
      <c r="D13" s="175">
        <v>22</v>
      </c>
      <c r="E13" s="173">
        <v>4</v>
      </c>
      <c r="F13" s="175">
        <v>3</v>
      </c>
      <c r="G13" s="173">
        <v>7</v>
      </c>
      <c r="H13" s="174">
        <v>1</v>
      </c>
      <c r="I13" s="175">
        <v>24</v>
      </c>
      <c r="J13" s="171"/>
      <c r="K13" s="173">
        <v>11</v>
      </c>
      <c r="L13" s="174">
        <v>0</v>
      </c>
      <c r="M13" s="175">
        <v>16</v>
      </c>
      <c r="N13" s="173">
        <v>1</v>
      </c>
      <c r="O13" s="175">
        <v>1</v>
      </c>
      <c r="P13" s="173">
        <v>0</v>
      </c>
      <c r="Q13" s="174">
        <v>1</v>
      </c>
      <c r="R13" s="175">
        <v>10</v>
      </c>
    </row>
    <row r="14" spans="1:18" ht="16.5" customHeight="1">
      <c r="A14" s="172" t="s">
        <v>211</v>
      </c>
      <c r="B14" s="173">
        <v>8</v>
      </c>
      <c r="C14" s="174">
        <v>0</v>
      </c>
      <c r="D14" s="175">
        <v>6</v>
      </c>
      <c r="E14" s="173">
        <v>0</v>
      </c>
      <c r="F14" s="175">
        <v>0</v>
      </c>
      <c r="G14" s="173">
        <v>0</v>
      </c>
      <c r="H14" s="174">
        <v>0</v>
      </c>
      <c r="I14" s="175">
        <v>9</v>
      </c>
      <c r="J14" s="171"/>
      <c r="K14" s="173">
        <v>3</v>
      </c>
      <c r="L14" s="174">
        <v>1</v>
      </c>
      <c r="M14" s="175">
        <v>5</v>
      </c>
      <c r="N14" s="173">
        <v>0</v>
      </c>
      <c r="O14" s="175">
        <v>0</v>
      </c>
      <c r="P14" s="173">
        <v>1</v>
      </c>
      <c r="Q14" s="174">
        <v>1</v>
      </c>
      <c r="R14" s="175">
        <v>9</v>
      </c>
    </row>
    <row r="15" spans="1:18" ht="16.5" customHeight="1">
      <c r="A15" s="167" t="s">
        <v>212</v>
      </c>
      <c r="B15" s="173">
        <v>8</v>
      </c>
      <c r="C15" s="174">
        <v>2</v>
      </c>
      <c r="D15" s="175">
        <v>13</v>
      </c>
      <c r="E15" s="173">
        <v>2</v>
      </c>
      <c r="F15" s="175">
        <v>0</v>
      </c>
      <c r="G15" s="173">
        <v>3</v>
      </c>
      <c r="H15" s="174">
        <v>0</v>
      </c>
      <c r="I15" s="175">
        <v>40</v>
      </c>
      <c r="J15" s="171"/>
      <c r="K15" s="173">
        <v>6</v>
      </c>
      <c r="L15" s="174">
        <v>2</v>
      </c>
      <c r="M15" s="175">
        <v>2</v>
      </c>
      <c r="N15" s="173">
        <v>1</v>
      </c>
      <c r="O15" s="175">
        <v>0</v>
      </c>
      <c r="P15" s="173">
        <v>1</v>
      </c>
      <c r="Q15" s="174">
        <v>2</v>
      </c>
      <c r="R15" s="175">
        <v>6</v>
      </c>
    </row>
    <row r="16" spans="1:18" ht="16.5" customHeight="1">
      <c r="A16" s="172" t="s">
        <v>213</v>
      </c>
      <c r="B16" s="173">
        <v>556</v>
      </c>
      <c r="C16" s="174">
        <v>20</v>
      </c>
      <c r="D16" s="175">
        <v>751</v>
      </c>
      <c r="E16" s="173">
        <v>106</v>
      </c>
      <c r="F16" s="175">
        <v>19</v>
      </c>
      <c r="G16" s="173">
        <v>84</v>
      </c>
      <c r="H16" s="174">
        <v>9</v>
      </c>
      <c r="I16" s="175">
        <v>195</v>
      </c>
      <c r="J16" s="171"/>
      <c r="K16" s="173">
        <v>395</v>
      </c>
      <c r="L16" s="174">
        <v>6</v>
      </c>
      <c r="M16" s="175">
        <v>563</v>
      </c>
      <c r="N16" s="173">
        <v>120</v>
      </c>
      <c r="O16" s="175">
        <v>27</v>
      </c>
      <c r="P16" s="173">
        <v>79</v>
      </c>
      <c r="Q16" s="174">
        <v>10</v>
      </c>
      <c r="R16" s="175">
        <v>204</v>
      </c>
    </row>
    <row r="17" spans="1:18" ht="16.5" customHeight="1">
      <c r="A17" s="167" t="s">
        <v>214</v>
      </c>
      <c r="B17" s="173">
        <v>240</v>
      </c>
      <c r="C17" s="174">
        <v>4</v>
      </c>
      <c r="D17" s="175">
        <v>196</v>
      </c>
      <c r="E17" s="173">
        <v>33</v>
      </c>
      <c r="F17" s="175">
        <v>7</v>
      </c>
      <c r="G17" s="173">
        <v>21</v>
      </c>
      <c r="H17" s="174">
        <v>2</v>
      </c>
      <c r="I17" s="175">
        <v>89</v>
      </c>
      <c r="J17" s="171"/>
      <c r="K17" s="173">
        <v>185</v>
      </c>
      <c r="L17" s="174">
        <v>2</v>
      </c>
      <c r="M17" s="175">
        <v>175</v>
      </c>
      <c r="N17" s="173">
        <v>32</v>
      </c>
      <c r="O17" s="175">
        <v>4</v>
      </c>
      <c r="P17" s="173">
        <v>21</v>
      </c>
      <c r="Q17" s="174">
        <v>8</v>
      </c>
      <c r="R17" s="175">
        <v>80</v>
      </c>
    </row>
    <row r="18" spans="1:18" ht="16.5" customHeight="1">
      <c r="A18" s="172" t="s">
        <v>215</v>
      </c>
      <c r="B18" s="173">
        <v>10</v>
      </c>
      <c r="C18" s="174">
        <v>1</v>
      </c>
      <c r="D18" s="175">
        <v>16</v>
      </c>
      <c r="E18" s="173">
        <v>1</v>
      </c>
      <c r="F18" s="175">
        <v>1</v>
      </c>
      <c r="G18" s="173">
        <v>1</v>
      </c>
      <c r="H18" s="174">
        <v>0</v>
      </c>
      <c r="I18" s="175">
        <v>10</v>
      </c>
      <c r="J18" s="171"/>
      <c r="K18" s="173">
        <v>3</v>
      </c>
      <c r="L18" s="174">
        <v>0</v>
      </c>
      <c r="M18" s="175">
        <v>5</v>
      </c>
      <c r="N18" s="173">
        <v>0</v>
      </c>
      <c r="O18" s="175">
        <v>0</v>
      </c>
      <c r="P18" s="173">
        <v>0</v>
      </c>
      <c r="Q18" s="174">
        <v>0</v>
      </c>
      <c r="R18" s="175">
        <v>1</v>
      </c>
    </row>
    <row r="19" spans="1:18" ht="16.5" customHeight="1">
      <c r="A19" s="167" t="s">
        <v>216</v>
      </c>
      <c r="B19" s="173">
        <v>54</v>
      </c>
      <c r="C19" s="174">
        <v>3</v>
      </c>
      <c r="D19" s="175">
        <v>131</v>
      </c>
      <c r="E19" s="173">
        <v>4</v>
      </c>
      <c r="F19" s="175">
        <v>3</v>
      </c>
      <c r="G19" s="173">
        <v>9</v>
      </c>
      <c r="H19" s="174">
        <v>2</v>
      </c>
      <c r="I19" s="175">
        <v>200</v>
      </c>
      <c r="J19" s="171"/>
      <c r="K19" s="173">
        <v>40</v>
      </c>
      <c r="L19" s="174">
        <v>3</v>
      </c>
      <c r="M19" s="175">
        <v>111</v>
      </c>
      <c r="N19" s="173">
        <v>8</v>
      </c>
      <c r="O19" s="175">
        <v>5</v>
      </c>
      <c r="P19" s="173">
        <v>7</v>
      </c>
      <c r="Q19" s="174">
        <v>3</v>
      </c>
      <c r="R19" s="175">
        <v>43</v>
      </c>
    </row>
    <row r="20" spans="1:18" ht="16.5" customHeight="1">
      <c r="A20" s="172" t="s">
        <v>217</v>
      </c>
      <c r="B20" s="173">
        <v>33</v>
      </c>
      <c r="C20" s="174">
        <v>6</v>
      </c>
      <c r="D20" s="175">
        <v>62</v>
      </c>
      <c r="E20" s="173">
        <v>2</v>
      </c>
      <c r="F20" s="175">
        <v>3</v>
      </c>
      <c r="G20" s="173">
        <v>9</v>
      </c>
      <c r="H20" s="174">
        <v>2</v>
      </c>
      <c r="I20" s="175">
        <v>46</v>
      </c>
      <c r="J20" s="171"/>
      <c r="K20" s="173">
        <v>24</v>
      </c>
      <c r="L20" s="174">
        <v>0</v>
      </c>
      <c r="M20" s="175">
        <v>29</v>
      </c>
      <c r="N20" s="173">
        <v>8</v>
      </c>
      <c r="O20" s="175">
        <v>4</v>
      </c>
      <c r="P20" s="173">
        <v>5</v>
      </c>
      <c r="Q20" s="174">
        <v>3</v>
      </c>
      <c r="R20" s="175">
        <v>30</v>
      </c>
    </row>
    <row r="21" spans="1:18" ht="16.5" customHeight="1">
      <c r="A21" s="167" t="s">
        <v>218</v>
      </c>
      <c r="B21" s="173">
        <v>5</v>
      </c>
      <c r="C21" s="174">
        <v>1</v>
      </c>
      <c r="D21" s="175">
        <v>9</v>
      </c>
      <c r="E21" s="173">
        <v>2</v>
      </c>
      <c r="F21" s="175">
        <v>0</v>
      </c>
      <c r="G21" s="173">
        <v>2</v>
      </c>
      <c r="H21" s="174">
        <v>0</v>
      </c>
      <c r="I21" s="175">
        <v>10</v>
      </c>
      <c r="J21" s="171"/>
      <c r="K21" s="173">
        <v>4</v>
      </c>
      <c r="L21" s="174">
        <v>0</v>
      </c>
      <c r="M21" s="175">
        <v>5</v>
      </c>
      <c r="N21" s="173">
        <v>1</v>
      </c>
      <c r="O21" s="175">
        <v>1</v>
      </c>
      <c r="P21" s="173">
        <v>0</v>
      </c>
      <c r="Q21" s="174">
        <v>2</v>
      </c>
      <c r="R21" s="175">
        <v>5</v>
      </c>
    </row>
    <row r="22" spans="1:18" ht="16.5" customHeight="1">
      <c r="A22" s="172" t="s">
        <v>219</v>
      </c>
      <c r="B22" s="173">
        <v>9</v>
      </c>
      <c r="C22" s="174">
        <v>2</v>
      </c>
      <c r="D22" s="175">
        <v>0</v>
      </c>
      <c r="E22" s="173">
        <v>1</v>
      </c>
      <c r="F22" s="175">
        <v>1</v>
      </c>
      <c r="G22" s="173">
        <v>1</v>
      </c>
      <c r="H22" s="174">
        <v>0</v>
      </c>
      <c r="I22" s="175">
        <v>6</v>
      </c>
      <c r="J22" s="171"/>
      <c r="K22" s="173">
        <v>7</v>
      </c>
      <c r="L22" s="174">
        <v>0</v>
      </c>
      <c r="M22" s="175">
        <v>0</v>
      </c>
      <c r="N22" s="173">
        <v>1</v>
      </c>
      <c r="O22" s="175">
        <v>0</v>
      </c>
      <c r="P22" s="173">
        <v>0</v>
      </c>
      <c r="Q22" s="174">
        <v>1</v>
      </c>
      <c r="R22" s="175">
        <v>4</v>
      </c>
    </row>
    <row r="23" spans="1:18" ht="16.5" customHeight="1">
      <c r="A23" s="167" t="s">
        <v>220</v>
      </c>
      <c r="B23" s="173">
        <v>10</v>
      </c>
      <c r="C23" s="174">
        <v>4</v>
      </c>
      <c r="D23" s="175">
        <v>6</v>
      </c>
      <c r="E23" s="173">
        <v>2</v>
      </c>
      <c r="F23" s="175">
        <v>0</v>
      </c>
      <c r="G23" s="173">
        <v>1</v>
      </c>
      <c r="H23" s="174">
        <v>0</v>
      </c>
      <c r="I23" s="175">
        <v>1</v>
      </c>
      <c r="J23" s="171"/>
      <c r="K23" s="173">
        <v>4</v>
      </c>
      <c r="L23" s="174">
        <v>0</v>
      </c>
      <c r="M23" s="175">
        <v>4</v>
      </c>
      <c r="N23" s="173">
        <v>2</v>
      </c>
      <c r="O23" s="175">
        <v>0</v>
      </c>
      <c r="P23" s="173">
        <v>0</v>
      </c>
      <c r="Q23" s="174">
        <v>0</v>
      </c>
      <c r="R23" s="175">
        <v>8</v>
      </c>
    </row>
    <row r="24" spans="1:18" ht="16.5" customHeight="1">
      <c r="A24" s="172" t="s">
        <v>221</v>
      </c>
      <c r="B24" s="173">
        <v>18</v>
      </c>
      <c r="C24" s="174">
        <v>1</v>
      </c>
      <c r="D24" s="175">
        <v>11</v>
      </c>
      <c r="E24" s="173">
        <v>3</v>
      </c>
      <c r="F24" s="175">
        <v>1</v>
      </c>
      <c r="G24" s="173">
        <v>1</v>
      </c>
      <c r="H24" s="174">
        <v>1</v>
      </c>
      <c r="I24" s="175">
        <v>4</v>
      </c>
      <c r="J24" s="171"/>
      <c r="K24" s="173">
        <v>13</v>
      </c>
      <c r="L24" s="174">
        <v>1</v>
      </c>
      <c r="M24" s="175">
        <v>10</v>
      </c>
      <c r="N24" s="173">
        <v>1</v>
      </c>
      <c r="O24" s="175">
        <v>1</v>
      </c>
      <c r="P24" s="173">
        <v>3</v>
      </c>
      <c r="Q24" s="174">
        <v>0</v>
      </c>
      <c r="R24" s="175">
        <v>2</v>
      </c>
    </row>
    <row r="25" spans="1:18" ht="16.5" customHeight="1">
      <c r="A25" s="167" t="s">
        <v>222</v>
      </c>
      <c r="B25" s="173">
        <v>12</v>
      </c>
      <c r="C25" s="174">
        <v>0</v>
      </c>
      <c r="D25" s="175">
        <v>9</v>
      </c>
      <c r="E25" s="173">
        <v>1</v>
      </c>
      <c r="F25" s="175">
        <v>2</v>
      </c>
      <c r="G25" s="173">
        <v>0</v>
      </c>
      <c r="H25" s="174">
        <v>1</v>
      </c>
      <c r="I25" s="175">
        <v>3</v>
      </c>
      <c r="J25" s="171"/>
      <c r="K25" s="173">
        <v>2</v>
      </c>
      <c r="L25" s="174">
        <v>0</v>
      </c>
      <c r="M25" s="175">
        <v>11</v>
      </c>
      <c r="N25" s="173">
        <v>0</v>
      </c>
      <c r="O25" s="175">
        <v>0</v>
      </c>
      <c r="P25" s="173">
        <v>0</v>
      </c>
      <c r="Q25" s="174">
        <v>0</v>
      </c>
      <c r="R25" s="175">
        <v>3</v>
      </c>
    </row>
    <row r="26" spans="1:18" ht="16.5" customHeight="1">
      <c r="A26" s="172" t="s">
        <v>223</v>
      </c>
      <c r="B26" s="173">
        <v>189</v>
      </c>
      <c r="C26" s="174">
        <v>9</v>
      </c>
      <c r="D26" s="175">
        <v>116</v>
      </c>
      <c r="E26" s="173">
        <v>30</v>
      </c>
      <c r="F26" s="175">
        <v>6</v>
      </c>
      <c r="G26" s="173">
        <v>22</v>
      </c>
      <c r="H26" s="174">
        <v>5</v>
      </c>
      <c r="I26" s="175">
        <v>41</v>
      </c>
      <c r="J26" s="171"/>
      <c r="K26" s="173">
        <v>126</v>
      </c>
      <c r="L26" s="174">
        <v>5</v>
      </c>
      <c r="M26" s="175">
        <v>84</v>
      </c>
      <c r="N26" s="173">
        <v>22</v>
      </c>
      <c r="O26" s="175">
        <v>8</v>
      </c>
      <c r="P26" s="173">
        <v>18</v>
      </c>
      <c r="Q26" s="174">
        <v>3</v>
      </c>
      <c r="R26" s="175">
        <v>182</v>
      </c>
    </row>
    <row r="27" spans="1:18" ht="16.5" customHeight="1">
      <c r="A27" s="167" t="s">
        <v>224</v>
      </c>
      <c r="B27" s="173">
        <v>15</v>
      </c>
      <c r="C27" s="174">
        <v>6</v>
      </c>
      <c r="D27" s="175">
        <v>21</v>
      </c>
      <c r="E27" s="173">
        <v>0</v>
      </c>
      <c r="F27" s="175">
        <v>0</v>
      </c>
      <c r="G27" s="173">
        <v>3</v>
      </c>
      <c r="H27" s="174">
        <v>0</v>
      </c>
      <c r="I27" s="175">
        <v>15</v>
      </c>
      <c r="J27" s="171"/>
      <c r="K27" s="173">
        <v>10</v>
      </c>
      <c r="L27" s="174">
        <v>2</v>
      </c>
      <c r="M27" s="175">
        <v>13</v>
      </c>
      <c r="N27" s="173">
        <v>3</v>
      </c>
      <c r="O27" s="175">
        <v>3</v>
      </c>
      <c r="P27" s="173">
        <v>1</v>
      </c>
      <c r="Q27" s="174">
        <v>0</v>
      </c>
      <c r="R27" s="175">
        <v>12</v>
      </c>
    </row>
    <row r="28" spans="1:18" ht="16.5" customHeight="1">
      <c r="A28" s="172" t="s">
        <v>225</v>
      </c>
      <c r="B28" s="173">
        <v>1</v>
      </c>
      <c r="C28" s="174">
        <v>5</v>
      </c>
      <c r="D28" s="175">
        <v>7</v>
      </c>
      <c r="E28" s="173">
        <v>1</v>
      </c>
      <c r="F28" s="175">
        <v>1</v>
      </c>
      <c r="G28" s="173">
        <v>1</v>
      </c>
      <c r="H28" s="174">
        <v>0</v>
      </c>
      <c r="I28" s="175">
        <v>2</v>
      </c>
      <c r="J28" s="171"/>
      <c r="K28" s="173">
        <v>2</v>
      </c>
      <c r="L28" s="174">
        <v>1</v>
      </c>
      <c r="M28" s="175">
        <v>4</v>
      </c>
      <c r="N28" s="173">
        <v>0</v>
      </c>
      <c r="O28" s="175">
        <v>1</v>
      </c>
      <c r="P28" s="173">
        <v>0</v>
      </c>
      <c r="Q28" s="174">
        <v>0</v>
      </c>
      <c r="R28" s="175">
        <v>86</v>
      </c>
    </row>
    <row r="29" spans="1:18" ht="16.5" customHeight="1">
      <c r="A29" s="167" t="s">
        <v>226</v>
      </c>
      <c r="B29" s="173">
        <v>29</v>
      </c>
      <c r="C29" s="174">
        <v>3</v>
      </c>
      <c r="D29" s="175">
        <v>27</v>
      </c>
      <c r="E29" s="173">
        <v>2</v>
      </c>
      <c r="F29" s="175">
        <v>0</v>
      </c>
      <c r="G29" s="173">
        <v>4</v>
      </c>
      <c r="H29" s="174">
        <v>0</v>
      </c>
      <c r="I29" s="175">
        <v>33</v>
      </c>
      <c r="J29" s="171"/>
      <c r="K29" s="173">
        <v>14</v>
      </c>
      <c r="L29" s="174">
        <v>0</v>
      </c>
      <c r="M29" s="175">
        <v>15</v>
      </c>
      <c r="N29" s="173">
        <v>1</v>
      </c>
      <c r="O29" s="175">
        <v>0</v>
      </c>
      <c r="P29" s="173">
        <v>0</v>
      </c>
      <c r="Q29" s="174">
        <v>0</v>
      </c>
      <c r="R29" s="175">
        <v>12</v>
      </c>
    </row>
    <row r="30" spans="1:18" ht="16.5" customHeight="1">
      <c r="A30" s="172" t="s">
        <v>227</v>
      </c>
      <c r="B30" s="173">
        <v>27</v>
      </c>
      <c r="C30" s="174">
        <v>1</v>
      </c>
      <c r="D30" s="175">
        <v>105</v>
      </c>
      <c r="E30" s="173">
        <v>10</v>
      </c>
      <c r="F30" s="175">
        <v>1</v>
      </c>
      <c r="G30" s="173">
        <v>8</v>
      </c>
      <c r="H30" s="174">
        <v>3</v>
      </c>
      <c r="I30" s="175">
        <v>58</v>
      </c>
      <c r="J30" s="171"/>
      <c r="K30" s="173">
        <v>34</v>
      </c>
      <c r="L30" s="174">
        <v>1</v>
      </c>
      <c r="M30" s="175">
        <v>80</v>
      </c>
      <c r="N30" s="173">
        <v>13</v>
      </c>
      <c r="O30" s="175">
        <v>9</v>
      </c>
      <c r="P30" s="173">
        <v>4</v>
      </c>
      <c r="Q30" s="174">
        <v>1</v>
      </c>
      <c r="R30" s="175">
        <v>25</v>
      </c>
    </row>
    <row r="31" spans="1:18" ht="16.5" customHeight="1">
      <c r="A31" s="167" t="s">
        <v>228</v>
      </c>
      <c r="B31" s="173">
        <v>71</v>
      </c>
      <c r="C31" s="174">
        <v>1</v>
      </c>
      <c r="D31" s="175">
        <v>27</v>
      </c>
      <c r="E31" s="173">
        <v>4</v>
      </c>
      <c r="F31" s="175">
        <v>0</v>
      </c>
      <c r="G31" s="173">
        <v>7</v>
      </c>
      <c r="H31" s="174">
        <v>2</v>
      </c>
      <c r="I31" s="175">
        <v>8</v>
      </c>
      <c r="J31" s="171"/>
      <c r="K31" s="173">
        <v>34</v>
      </c>
      <c r="L31" s="174">
        <v>5</v>
      </c>
      <c r="M31" s="175">
        <v>28</v>
      </c>
      <c r="N31" s="173">
        <v>5</v>
      </c>
      <c r="O31" s="175">
        <v>0</v>
      </c>
      <c r="P31" s="173">
        <v>2</v>
      </c>
      <c r="Q31" s="174">
        <v>0</v>
      </c>
      <c r="R31" s="175">
        <v>10</v>
      </c>
    </row>
    <row r="32" spans="1:18" ht="16.5" customHeight="1">
      <c r="A32" s="172" t="s">
        <v>229</v>
      </c>
      <c r="B32" s="173">
        <v>12</v>
      </c>
      <c r="C32" s="174">
        <v>0</v>
      </c>
      <c r="D32" s="175">
        <v>27</v>
      </c>
      <c r="E32" s="173">
        <v>0</v>
      </c>
      <c r="F32" s="175">
        <v>1</v>
      </c>
      <c r="G32" s="173">
        <v>4</v>
      </c>
      <c r="H32" s="174">
        <v>1</v>
      </c>
      <c r="I32" s="175">
        <v>21</v>
      </c>
      <c r="J32" s="171"/>
      <c r="K32" s="173">
        <v>8</v>
      </c>
      <c r="L32" s="174">
        <v>0</v>
      </c>
      <c r="M32" s="175">
        <v>13</v>
      </c>
      <c r="N32" s="173">
        <v>1</v>
      </c>
      <c r="O32" s="175">
        <v>4</v>
      </c>
      <c r="P32" s="173">
        <v>0</v>
      </c>
      <c r="Q32" s="174">
        <v>1</v>
      </c>
      <c r="R32" s="175">
        <v>14</v>
      </c>
    </row>
    <row r="33" spans="1:18" ht="16.5" customHeight="1">
      <c r="A33" s="167" t="s">
        <v>230</v>
      </c>
      <c r="B33" s="173">
        <v>23</v>
      </c>
      <c r="C33" s="174">
        <v>3</v>
      </c>
      <c r="D33" s="175">
        <v>14</v>
      </c>
      <c r="E33" s="173">
        <v>1</v>
      </c>
      <c r="F33" s="175">
        <v>0</v>
      </c>
      <c r="G33" s="173">
        <v>0</v>
      </c>
      <c r="H33" s="174">
        <v>1</v>
      </c>
      <c r="I33" s="175">
        <v>8</v>
      </c>
      <c r="J33" s="171"/>
      <c r="K33" s="173">
        <v>17</v>
      </c>
      <c r="L33" s="174">
        <v>0</v>
      </c>
      <c r="M33" s="175">
        <v>11</v>
      </c>
      <c r="N33" s="173">
        <v>0</v>
      </c>
      <c r="O33" s="175">
        <v>1</v>
      </c>
      <c r="P33" s="173">
        <v>1</v>
      </c>
      <c r="Q33" s="174">
        <v>3</v>
      </c>
      <c r="R33" s="175">
        <v>8</v>
      </c>
    </row>
    <row r="34" spans="1:18" ht="16.5" customHeight="1">
      <c r="A34" s="172" t="s">
        <v>231</v>
      </c>
      <c r="B34" s="173">
        <v>9</v>
      </c>
      <c r="C34" s="174">
        <v>1</v>
      </c>
      <c r="D34" s="175">
        <v>18</v>
      </c>
      <c r="E34" s="173">
        <v>0</v>
      </c>
      <c r="F34" s="175">
        <v>1</v>
      </c>
      <c r="G34" s="173">
        <v>0</v>
      </c>
      <c r="H34" s="174">
        <v>1</v>
      </c>
      <c r="I34" s="175">
        <v>8</v>
      </c>
      <c r="J34" s="171"/>
      <c r="K34" s="173">
        <v>3</v>
      </c>
      <c r="L34" s="174">
        <v>0</v>
      </c>
      <c r="M34" s="175">
        <v>5</v>
      </c>
      <c r="N34" s="173">
        <v>0</v>
      </c>
      <c r="O34" s="175">
        <v>1</v>
      </c>
      <c r="P34" s="173">
        <v>0</v>
      </c>
      <c r="Q34" s="174">
        <v>0</v>
      </c>
      <c r="R34" s="175">
        <v>6</v>
      </c>
    </row>
    <row r="35" spans="1:18" ht="16.5" customHeight="1">
      <c r="A35" s="167" t="s">
        <v>232</v>
      </c>
      <c r="B35" s="173">
        <v>15</v>
      </c>
      <c r="C35" s="174">
        <v>14</v>
      </c>
      <c r="D35" s="175">
        <v>12</v>
      </c>
      <c r="E35" s="173">
        <v>5</v>
      </c>
      <c r="F35" s="175">
        <v>5</v>
      </c>
      <c r="G35" s="173">
        <v>1</v>
      </c>
      <c r="H35" s="174">
        <v>2</v>
      </c>
      <c r="I35" s="175">
        <v>5</v>
      </c>
      <c r="J35" s="171"/>
      <c r="K35" s="173">
        <v>22</v>
      </c>
      <c r="L35" s="174">
        <v>4</v>
      </c>
      <c r="M35" s="175">
        <v>16</v>
      </c>
      <c r="N35" s="173">
        <v>4</v>
      </c>
      <c r="O35" s="175">
        <v>7</v>
      </c>
      <c r="P35" s="173">
        <v>5</v>
      </c>
      <c r="Q35" s="174">
        <v>1</v>
      </c>
      <c r="R35" s="175">
        <v>180</v>
      </c>
    </row>
    <row r="36" spans="1:18" ht="16.5" customHeight="1">
      <c r="A36" s="172" t="s">
        <v>233</v>
      </c>
      <c r="B36" s="173">
        <v>44</v>
      </c>
      <c r="C36" s="174">
        <v>0</v>
      </c>
      <c r="D36" s="175">
        <v>100</v>
      </c>
      <c r="E36" s="173">
        <v>8</v>
      </c>
      <c r="F36" s="175">
        <v>4</v>
      </c>
      <c r="G36" s="173">
        <v>13</v>
      </c>
      <c r="H36" s="174">
        <v>3</v>
      </c>
      <c r="I36" s="175">
        <v>41</v>
      </c>
      <c r="J36" s="171"/>
      <c r="K36" s="173">
        <v>37</v>
      </c>
      <c r="L36" s="174">
        <v>1</v>
      </c>
      <c r="M36" s="175">
        <v>96</v>
      </c>
      <c r="N36" s="173">
        <v>6</v>
      </c>
      <c r="O36" s="175">
        <v>2</v>
      </c>
      <c r="P36" s="173">
        <v>7</v>
      </c>
      <c r="Q36" s="174">
        <v>4</v>
      </c>
      <c r="R36" s="175">
        <v>44</v>
      </c>
    </row>
    <row r="37" spans="1:18" ht="16.5" customHeight="1">
      <c r="A37" s="167" t="s">
        <v>234</v>
      </c>
      <c r="B37" s="173">
        <v>94</v>
      </c>
      <c r="C37" s="174">
        <v>2</v>
      </c>
      <c r="D37" s="175">
        <v>94</v>
      </c>
      <c r="E37" s="173">
        <v>9</v>
      </c>
      <c r="F37" s="175">
        <v>0</v>
      </c>
      <c r="G37" s="173">
        <v>12</v>
      </c>
      <c r="H37" s="174">
        <v>1</v>
      </c>
      <c r="I37" s="175">
        <v>21</v>
      </c>
      <c r="J37" s="171"/>
      <c r="K37" s="173">
        <v>46</v>
      </c>
      <c r="L37" s="174">
        <v>0</v>
      </c>
      <c r="M37" s="175">
        <v>40</v>
      </c>
      <c r="N37" s="173">
        <v>10</v>
      </c>
      <c r="O37" s="175">
        <v>1</v>
      </c>
      <c r="P37" s="173">
        <v>11</v>
      </c>
      <c r="Q37" s="174">
        <v>1</v>
      </c>
      <c r="R37" s="175">
        <v>26</v>
      </c>
    </row>
    <row r="38" spans="1:18" ht="16.5" customHeight="1">
      <c r="A38" s="172" t="s">
        <v>235</v>
      </c>
      <c r="B38" s="173">
        <v>12</v>
      </c>
      <c r="C38" s="174">
        <v>1</v>
      </c>
      <c r="D38" s="175">
        <v>10</v>
      </c>
      <c r="E38" s="173">
        <v>6</v>
      </c>
      <c r="F38" s="175">
        <v>0</v>
      </c>
      <c r="G38" s="173">
        <v>2</v>
      </c>
      <c r="H38" s="174">
        <v>0</v>
      </c>
      <c r="I38" s="175">
        <v>9</v>
      </c>
      <c r="J38" s="171"/>
      <c r="K38" s="173">
        <v>7</v>
      </c>
      <c r="L38" s="174">
        <v>0</v>
      </c>
      <c r="M38" s="175">
        <v>9</v>
      </c>
      <c r="N38" s="173">
        <v>6</v>
      </c>
      <c r="O38" s="175">
        <v>2</v>
      </c>
      <c r="P38" s="173">
        <v>2</v>
      </c>
      <c r="Q38" s="174">
        <v>1</v>
      </c>
      <c r="R38" s="175">
        <v>7</v>
      </c>
    </row>
    <row r="39" spans="1:18" ht="16.5" customHeight="1">
      <c r="A39" s="167" t="s">
        <v>236</v>
      </c>
      <c r="B39" s="173">
        <v>3</v>
      </c>
      <c r="C39" s="174">
        <v>1</v>
      </c>
      <c r="D39" s="175">
        <v>11</v>
      </c>
      <c r="E39" s="173">
        <v>2</v>
      </c>
      <c r="F39" s="175">
        <v>0</v>
      </c>
      <c r="G39" s="173">
        <v>2</v>
      </c>
      <c r="H39" s="174">
        <v>0</v>
      </c>
      <c r="I39" s="175">
        <v>4</v>
      </c>
      <c r="J39" s="171"/>
      <c r="K39" s="173">
        <v>1</v>
      </c>
      <c r="L39" s="174">
        <v>1</v>
      </c>
      <c r="M39" s="175">
        <v>1</v>
      </c>
      <c r="N39" s="173">
        <v>0</v>
      </c>
      <c r="O39" s="175">
        <v>0</v>
      </c>
      <c r="P39" s="173">
        <v>1</v>
      </c>
      <c r="Q39" s="174">
        <v>0</v>
      </c>
      <c r="R39" s="175">
        <v>1</v>
      </c>
    </row>
    <row r="40" spans="1:18" ht="16.5" customHeight="1">
      <c r="A40" s="172" t="s">
        <v>237</v>
      </c>
      <c r="B40" s="173">
        <v>13</v>
      </c>
      <c r="C40" s="174">
        <v>1</v>
      </c>
      <c r="D40" s="175">
        <v>15</v>
      </c>
      <c r="E40" s="173">
        <v>1</v>
      </c>
      <c r="F40" s="175">
        <v>0</v>
      </c>
      <c r="G40" s="173">
        <v>0</v>
      </c>
      <c r="H40" s="174">
        <v>0</v>
      </c>
      <c r="I40" s="175">
        <v>2</v>
      </c>
      <c r="J40" s="171"/>
      <c r="K40" s="173">
        <v>8</v>
      </c>
      <c r="L40" s="174">
        <v>0</v>
      </c>
      <c r="M40" s="175">
        <v>7</v>
      </c>
      <c r="N40" s="173">
        <v>0</v>
      </c>
      <c r="O40" s="175">
        <v>0</v>
      </c>
      <c r="P40" s="173">
        <v>2</v>
      </c>
      <c r="Q40" s="174">
        <v>0</v>
      </c>
      <c r="R40" s="175">
        <v>0</v>
      </c>
    </row>
    <row r="41" spans="1:18" ht="16.5" customHeight="1">
      <c r="A41" s="167" t="s">
        <v>238</v>
      </c>
      <c r="B41" s="173">
        <v>42</v>
      </c>
      <c r="C41" s="174">
        <v>1</v>
      </c>
      <c r="D41" s="175">
        <v>32</v>
      </c>
      <c r="E41" s="173">
        <v>8</v>
      </c>
      <c r="F41" s="175">
        <v>1</v>
      </c>
      <c r="G41" s="173">
        <v>8</v>
      </c>
      <c r="H41" s="174">
        <v>0</v>
      </c>
      <c r="I41" s="175">
        <v>22</v>
      </c>
      <c r="J41" s="171"/>
      <c r="K41" s="173">
        <v>51</v>
      </c>
      <c r="L41" s="174">
        <v>3</v>
      </c>
      <c r="M41" s="175">
        <v>36</v>
      </c>
      <c r="N41" s="173">
        <v>6</v>
      </c>
      <c r="O41" s="175">
        <v>1</v>
      </c>
      <c r="P41" s="173">
        <v>3</v>
      </c>
      <c r="Q41" s="174">
        <v>0</v>
      </c>
      <c r="R41" s="175">
        <v>44</v>
      </c>
    </row>
    <row r="42" spans="1:18" ht="16.5" customHeight="1">
      <c r="A42" s="172" t="s">
        <v>239</v>
      </c>
      <c r="B42" s="173">
        <v>9</v>
      </c>
      <c r="C42" s="174">
        <v>1</v>
      </c>
      <c r="D42" s="175">
        <v>11</v>
      </c>
      <c r="E42" s="173">
        <v>2</v>
      </c>
      <c r="F42" s="175">
        <v>3</v>
      </c>
      <c r="G42" s="173">
        <v>3</v>
      </c>
      <c r="H42" s="174">
        <v>5</v>
      </c>
      <c r="I42" s="175">
        <v>84</v>
      </c>
      <c r="J42" s="171"/>
      <c r="K42" s="173">
        <v>6</v>
      </c>
      <c r="L42" s="174">
        <v>3</v>
      </c>
      <c r="M42" s="175">
        <v>13</v>
      </c>
      <c r="N42" s="173">
        <v>1</v>
      </c>
      <c r="O42" s="175">
        <v>2</v>
      </c>
      <c r="P42" s="173">
        <v>3</v>
      </c>
      <c r="Q42" s="174">
        <v>0</v>
      </c>
      <c r="R42" s="175">
        <v>6</v>
      </c>
    </row>
    <row r="43" spans="1:18" ht="16.5" customHeight="1">
      <c r="A43" s="167" t="s">
        <v>240</v>
      </c>
      <c r="B43" s="173">
        <v>68</v>
      </c>
      <c r="C43" s="174">
        <v>4</v>
      </c>
      <c r="D43" s="175">
        <v>40</v>
      </c>
      <c r="E43" s="173">
        <v>12</v>
      </c>
      <c r="F43" s="175">
        <v>2</v>
      </c>
      <c r="G43" s="173">
        <v>8</v>
      </c>
      <c r="H43" s="174">
        <v>3</v>
      </c>
      <c r="I43" s="175">
        <v>31</v>
      </c>
      <c r="J43" s="171"/>
      <c r="K43" s="173">
        <v>67</v>
      </c>
      <c r="L43" s="174">
        <v>0</v>
      </c>
      <c r="M43" s="175">
        <v>33</v>
      </c>
      <c r="N43" s="173">
        <v>23</v>
      </c>
      <c r="O43" s="175">
        <v>3</v>
      </c>
      <c r="P43" s="173">
        <v>12</v>
      </c>
      <c r="Q43" s="174">
        <v>1</v>
      </c>
      <c r="R43" s="175">
        <v>26</v>
      </c>
    </row>
    <row r="44" spans="1:18" ht="16.5" customHeight="1">
      <c r="A44" s="172" t="s">
        <v>241</v>
      </c>
      <c r="B44" s="173">
        <v>1767</v>
      </c>
      <c r="C44" s="174">
        <v>3</v>
      </c>
      <c r="D44" s="175">
        <v>1899</v>
      </c>
      <c r="E44" s="173">
        <v>474</v>
      </c>
      <c r="F44" s="175">
        <v>14</v>
      </c>
      <c r="G44" s="173">
        <v>457</v>
      </c>
      <c r="H44" s="174">
        <v>17</v>
      </c>
      <c r="I44" s="175">
        <v>535</v>
      </c>
      <c r="J44" s="171"/>
      <c r="K44" s="173">
        <v>1269</v>
      </c>
      <c r="L44" s="174">
        <v>4</v>
      </c>
      <c r="M44" s="175">
        <v>1512</v>
      </c>
      <c r="N44" s="173">
        <v>574</v>
      </c>
      <c r="O44" s="175">
        <v>17</v>
      </c>
      <c r="P44" s="173">
        <v>369</v>
      </c>
      <c r="Q44" s="174">
        <v>13</v>
      </c>
      <c r="R44" s="175">
        <v>609</v>
      </c>
    </row>
    <row r="45" spans="1:18" ht="16.5" customHeight="1">
      <c r="A45" s="167" t="s">
        <v>242</v>
      </c>
      <c r="B45" s="173">
        <v>322</v>
      </c>
      <c r="C45" s="174">
        <v>4</v>
      </c>
      <c r="D45" s="175">
        <v>187</v>
      </c>
      <c r="E45" s="173">
        <v>72</v>
      </c>
      <c r="F45" s="175">
        <v>10</v>
      </c>
      <c r="G45" s="173">
        <v>68</v>
      </c>
      <c r="H45" s="174">
        <v>7</v>
      </c>
      <c r="I45" s="175">
        <v>56</v>
      </c>
      <c r="J45" s="171"/>
      <c r="K45" s="173">
        <v>230</v>
      </c>
      <c r="L45" s="174">
        <v>9</v>
      </c>
      <c r="M45" s="175">
        <v>133</v>
      </c>
      <c r="N45" s="173">
        <v>82</v>
      </c>
      <c r="O45" s="175">
        <v>11</v>
      </c>
      <c r="P45" s="173">
        <v>51</v>
      </c>
      <c r="Q45" s="174">
        <v>0</v>
      </c>
      <c r="R45" s="175">
        <v>96</v>
      </c>
    </row>
    <row r="46" spans="1:18" ht="16.5" customHeight="1">
      <c r="A46" s="172" t="s">
        <v>243</v>
      </c>
      <c r="B46" s="173">
        <v>2</v>
      </c>
      <c r="C46" s="174">
        <v>1</v>
      </c>
      <c r="D46" s="175">
        <v>5</v>
      </c>
      <c r="E46" s="173">
        <v>1</v>
      </c>
      <c r="F46" s="175">
        <v>1</v>
      </c>
      <c r="G46" s="173">
        <v>0</v>
      </c>
      <c r="H46" s="174">
        <v>1</v>
      </c>
      <c r="I46" s="175">
        <v>1</v>
      </c>
      <c r="J46" s="171"/>
      <c r="K46" s="173">
        <v>1</v>
      </c>
      <c r="L46" s="174">
        <v>1</v>
      </c>
      <c r="M46" s="175">
        <v>4</v>
      </c>
      <c r="N46" s="173">
        <v>0</v>
      </c>
      <c r="O46" s="175">
        <v>0</v>
      </c>
      <c r="P46" s="173">
        <v>0</v>
      </c>
      <c r="Q46" s="174">
        <v>0</v>
      </c>
      <c r="R46" s="175">
        <v>6</v>
      </c>
    </row>
    <row r="47" spans="1:18" ht="16.5" customHeight="1">
      <c r="A47" s="167" t="s">
        <v>244</v>
      </c>
      <c r="B47" s="173">
        <v>19</v>
      </c>
      <c r="C47" s="174">
        <v>6</v>
      </c>
      <c r="D47" s="175">
        <v>10</v>
      </c>
      <c r="E47" s="173">
        <v>4</v>
      </c>
      <c r="F47" s="175">
        <v>0</v>
      </c>
      <c r="G47" s="173">
        <v>0</v>
      </c>
      <c r="H47" s="174">
        <v>0</v>
      </c>
      <c r="I47" s="175">
        <v>17</v>
      </c>
      <c r="J47" s="171"/>
      <c r="K47" s="173">
        <v>8</v>
      </c>
      <c r="L47" s="174">
        <v>3</v>
      </c>
      <c r="M47" s="175">
        <v>12</v>
      </c>
      <c r="N47" s="173">
        <v>0</v>
      </c>
      <c r="O47" s="175">
        <v>1</v>
      </c>
      <c r="P47" s="173">
        <v>1</v>
      </c>
      <c r="Q47" s="174">
        <v>0</v>
      </c>
      <c r="R47" s="175">
        <v>7</v>
      </c>
    </row>
    <row r="48" spans="1:18" ht="16.5" customHeight="1">
      <c r="A48" s="172" t="s">
        <v>245</v>
      </c>
      <c r="B48" s="173">
        <v>53</v>
      </c>
      <c r="C48" s="174">
        <v>7</v>
      </c>
      <c r="D48" s="175">
        <v>49</v>
      </c>
      <c r="E48" s="173">
        <v>4</v>
      </c>
      <c r="F48" s="175">
        <v>1</v>
      </c>
      <c r="G48" s="173">
        <v>5</v>
      </c>
      <c r="H48" s="174">
        <v>0</v>
      </c>
      <c r="I48" s="175">
        <v>24</v>
      </c>
      <c r="J48" s="171"/>
      <c r="K48" s="173">
        <v>56</v>
      </c>
      <c r="L48" s="174">
        <v>5</v>
      </c>
      <c r="M48" s="175">
        <v>44</v>
      </c>
      <c r="N48" s="173">
        <v>11</v>
      </c>
      <c r="O48" s="175">
        <v>2</v>
      </c>
      <c r="P48" s="173">
        <v>11</v>
      </c>
      <c r="Q48" s="174">
        <v>1</v>
      </c>
      <c r="R48" s="175">
        <v>35</v>
      </c>
    </row>
    <row r="49" spans="1:18" ht="16.5" customHeight="1">
      <c r="A49" s="167" t="s">
        <v>246</v>
      </c>
      <c r="B49" s="173">
        <v>14</v>
      </c>
      <c r="C49" s="174">
        <v>1</v>
      </c>
      <c r="D49" s="175">
        <v>30</v>
      </c>
      <c r="E49" s="173">
        <v>1</v>
      </c>
      <c r="F49" s="175">
        <v>1</v>
      </c>
      <c r="G49" s="173">
        <v>0</v>
      </c>
      <c r="H49" s="174">
        <v>0</v>
      </c>
      <c r="I49" s="175">
        <v>7</v>
      </c>
      <c r="J49" s="171"/>
      <c r="K49" s="173">
        <v>10</v>
      </c>
      <c r="L49" s="174">
        <v>2</v>
      </c>
      <c r="M49" s="175">
        <v>19</v>
      </c>
      <c r="N49" s="173">
        <v>0</v>
      </c>
      <c r="O49" s="175">
        <v>0</v>
      </c>
      <c r="P49" s="173">
        <v>0</v>
      </c>
      <c r="Q49" s="174">
        <v>0</v>
      </c>
      <c r="R49" s="175">
        <v>4</v>
      </c>
    </row>
    <row r="50" spans="1:18" ht="16.5" customHeight="1">
      <c r="A50" s="172" t="s">
        <v>247</v>
      </c>
      <c r="B50" s="173">
        <v>3</v>
      </c>
      <c r="C50" s="174">
        <v>1</v>
      </c>
      <c r="D50" s="175">
        <v>6</v>
      </c>
      <c r="E50" s="173">
        <v>2</v>
      </c>
      <c r="F50" s="175">
        <v>0</v>
      </c>
      <c r="G50" s="173">
        <v>0</v>
      </c>
      <c r="H50" s="174">
        <v>0</v>
      </c>
      <c r="I50" s="175">
        <v>2</v>
      </c>
      <c r="J50" s="171"/>
      <c r="K50" s="173">
        <v>3</v>
      </c>
      <c r="L50" s="174">
        <v>1</v>
      </c>
      <c r="M50" s="175">
        <v>4</v>
      </c>
      <c r="N50" s="173">
        <v>0</v>
      </c>
      <c r="O50" s="175">
        <v>0</v>
      </c>
      <c r="P50" s="173">
        <v>0</v>
      </c>
      <c r="Q50" s="174">
        <v>0</v>
      </c>
      <c r="R50" s="175">
        <v>4</v>
      </c>
    </row>
    <row r="51" spans="1:18" ht="16.5" customHeight="1">
      <c r="A51" s="167" t="s">
        <v>248</v>
      </c>
      <c r="B51" s="173">
        <v>85</v>
      </c>
      <c r="C51" s="174">
        <v>1</v>
      </c>
      <c r="D51" s="175">
        <v>51</v>
      </c>
      <c r="E51" s="173">
        <v>20</v>
      </c>
      <c r="F51" s="175">
        <v>5</v>
      </c>
      <c r="G51" s="173">
        <v>17</v>
      </c>
      <c r="H51" s="174">
        <v>2</v>
      </c>
      <c r="I51" s="175">
        <v>25</v>
      </c>
      <c r="J51" s="171"/>
      <c r="K51" s="173">
        <v>75</v>
      </c>
      <c r="L51" s="174">
        <v>1</v>
      </c>
      <c r="M51" s="175">
        <v>71</v>
      </c>
      <c r="N51" s="173">
        <v>12</v>
      </c>
      <c r="O51" s="175">
        <v>5</v>
      </c>
      <c r="P51" s="173">
        <v>9</v>
      </c>
      <c r="Q51" s="174">
        <v>3</v>
      </c>
      <c r="R51" s="175">
        <v>16</v>
      </c>
    </row>
    <row r="52" spans="1:18" ht="16.5" customHeight="1">
      <c r="A52" s="172" t="s">
        <v>249</v>
      </c>
      <c r="B52" s="173">
        <v>100</v>
      </c>
      <c r="C52" s="174">
        <v>9</v>
      </c>
      <c r="D52" s="175">
        <v>50</v>
      </c>
      <c r="E52" s="173">
        <v>11</v>
      </c>
      <c r="F52" s="175">
        <v>7</v>
      </c>
      <c r="G52" s="173">
        <v>9</v>
      </c>
      <c r="H52" s="174">
        <v>4</v>
      </c>
      <c r="I52" s="175">
        <v>104</v>
      </c>
      <c r="J52" s="171"/>
      <c r="K52" s="173">
        <v>61</v>
      </c>
      <c r="L52" s="174">
        <v>5</v>
      </c>
      <c r="M52" s="175">
        <v>49</v>
      </c>
      <c r="N52" s="173">
        <v>10</v>
      </c>
      <c r="O52" s="175">
        <v>5</v>
      </c>
      <c r="P52" s="173">
        <v>11</v>
      </c>
      <c r="Q52" s="174">
        <v>4</v>
      </c>
      <c r="R52" s="175">
        <v>25</v>
      </c>
    </row>
    <row r="53" spans="1:18" ht="16.5" customHeight="1">
      <c r="A53" s="167" t="s">
        <v>250</v>
      </c>
      <c r="B53" s="173">
        <v>14</v>
      </c>
      <c r="C53" s="174">
        <v>1</v>
      </c>
      <c r="D53" s="175">
        <v>32</v>
      </c>
      <c r="E53" s="173">
        <v>2</v>
      </c>
      <c r="F53" s="175">
        <v>2</v>
      </c>
      <c r="G53" s="173">
        <v>1</v>
      </c>
      <c r="H53" s="174">
        <v>1</v>
      </c>
      <c r="I53" s="175">
        <v>10</v>
      </c>
      <c r="J53" s="171"/>
      <c r="K53" s="173">
        <v>17</v>
      </c>
      <c r="L53" s="174">
        <v>2</v>
      </c>
      <c r="M53" s="175">
        <v>11</v>
      </c>
      <c r="N53" s="173">
        <v>3</v>
      </c>
      <c r="O53" s="175">
        <v>2</v>
      </c>
      <c r="P53" s="173">
        <v>1</v>
      </c>
      <c r="Q53" s="174">
        <v>0</v>
      </c>
      <c r="R53" s="175">
        <v>40</v>
      </c>
    </row>
    <row r="54" spans="1:18" ht="16.5" customHeight="1">
      <c r="A54" s="172" t="s">
        <v>251</v>
      </c>
      <c r="B54" s="173">
        <v>35</v>
      </c>
      <c r="C54" s="174">
        <v>0</v>
      </c>
      <c r="D54" s="175">
        <v>33</v>
      </c>
      <c r="E54" s="173">
        <v>2</v>
      </c>
      <c r="F54" s="175">
        <v>3</v>
      </c>
      <c r="G54" s="173">
        <v>4</v>
      </c>
      <c r="H54" s="174">
        <v>2</v>
      </c>
      <c r="I54" s="175">
        <v>8</v>
      </c>
      <c r="J54" s="171"/>
      <c r="K54" s="173">
        <v>17</v>
      </c>
      <c r="L54" s="174">
        <v>2</v>
      </c>
      <c r="M54" s="175">
        <v>17</v>
      </c>
      <c r="N54" s="173">
        <v>2</v>
      </c>
      <c r="O54" s="175">
        <v>1</v>
      </c>
      <c r="P54" s="173">
        <v>2</v>
      </c>
      <c r="Q54" s="174">
        <v>1</v>
      </c>
      <c r="R54" s="175">
        <v>19</v>
      </c>
    </row>
    <row r="55" spans="1:18" ht="16.5" customHeight="1">
      <c r="A55" s="167" t="s">
        <v>252</v>
      </c>
      <c r="B55" s="173">
        <v>42</v>
      </c>
      <c r="C55" s="174">
        <v>6</v>
      </c>
      <c r="D55" s="175">
        <v>82</v>
      </c>
      <c r="E55" s="173">
        <v>5</v>
      </c>
      <c r="F55" s="175">
        <v>1</v>
      </c>
      <c r="G55" s="173">
        <v>7</v>
      </c>
      <c r="H55" s="174">
        <v>3</v>
      </c>
      <c r="I55" s="175">
        <v>27</v>
      </c>
      <c r="J55" s="171"/>
      <c r="K55" s="173">
        <v>46</v>
      </c>
      <c r="L55" s="174">
        <v>2</v>
      </c>
      <c r="M55" s="175">
        <v>39</v>
      </c>
      <c r="N55" s="173">
        <v>6</v>
      </c>
      <c r="O55" s="175">
        <v>3</v>
      </c>
      <c r="P55" s="173">
        <v>2</v>
      </c>
      <c r="Q55" s="174">
        <v>4</v>
      </c>
      <c r="R55" s="175">
        <v>77</v>
      </c>
    </row>
    <row r="56" spans="1:18" ht="16.5" customHeight="1">
      <c r="A56" s="172" t="s">
        <v>253</v>
      </c>
      <c r="B56" s="173">
        <v>25</v>
      </c>
      <c r="C56" s="174">
        <v>3</v>
      </c>
      <c r="D56" s="175">
        <v>38</v>
      </c>
      <c r="E56" s="173">
        <v>2</v>
      </c>
      <c r="F56" s="175">
        <v>0</v>
      </c>
      <c r="G56" s="173">
        <v>1</v>
      </c>
      <c r="H56" s="174">
        <v>1</v>
      </c>
      <c r="I56" s="175">
        <v>8</v>
      </c>
      <c r="J56" s="171"/>
      <c r="K56" s="173">
        <v>20</v>
      </c>
      <c r="L56" s="174">
        <v>0</v>
      </c>
      <c r="M56" s="175">
        <v>39</v>
      </c>
      <c r="N56" s="173">
        <v>2</v>
      </c>
      <c r="O56" s="175">
        <v>3</v>
      </c>
      <c r="P56" s="173">
        <v>1</v>
      </c>
      <c r="Q56" s="174">
        <v>0</v>
      </c>
      <c r="R56" s="175">
        <v>26</v>
      </c>
    </row>
    <row r="57" spans="1:18" ht="16.5" customHeight="1">
      <c r="A57" s="167" t="s">
        <v>254</v>
      </c>
      <c r="B57" s="173">
        <v>29</v>
      </c>
      <c r="C57" s="174">
        <v>3</v>
      </c>
      <c r="D57" s="175">
        <v>7</v>
      </c>
      <c r="E57" s="173">
        <v>0</v>
      </c>
      <c r="F57" s="175">
        <v>0</v>
      </c>
      <c r="G57" s="173">
        <v>0</v>
      </c>
      <c r="H57" s="174">
        <v>0</v>
      </c>
      <c r="I57" s="175">
        <v>12</v>
      </c>
      <c r="J57" s="171"/>
      <c r="K57" s="173">
        <v>17</v>
      </c>
      <c r="L57" s="174">
        <v>3</v>
      </c>
      <c r="M57" s="175">
        <v>5</v>
      </c>
      <c r="N57" s="173">
        <v>0</v>
      </c>
      <c r="O57" s="175">
        <v>0</v>
      </c>
      <c r="P57" s="173">
        <v>1</v>
      </c>
      <c r="Q57" s="174">
        <v>0</v>
      </c>
      <c r="R57" s="175">
        <v>4</v>
      </c>
    </row>
    <row r="58" spans="1:18" ht="16.5" customHeight="1">
      <c r="A58" s="172" t="s">
        <v>255</v>
      </c>
      <c r="B58" s="173">
        <v>83</v>
      </c>
      <c r="C58" s="174">
        <v>1</v>
      </c>
      <c r="D58" s="175">
        <v>126</v>
      </c>
      <c r="E58" s="173">
        <v>13</v>
      </c>
      <c r="F58" s="175">
        <v>3</v>
      </c>
      <c r="G58" s="173">
        <v>6</v>
      </c>
      <c r="H58" s="174">
        <v>0</v>
      </c>
      <c r="I58" s="175">
        <v>204</v>
      </c>
      <c r="J58" s="171"/>
      <c r="K58" s="173">
        <v>67</v>
      </c>
      <c r="L58" s="174">
        <v>0</v>
      </c>
      <c r="M58" s="175">
        <v>65</v>
      </c>
      <c r="N58" s="173">
        <v>14</v>
      </c>
      <c r="O58" s="175">
        <v>4</v>
      </c>
      <c r="P58" s="173">
        <v>4</v>
      </c>
      <c r="Q58" s="174">
        <v>0</v>
      </c>
      <c r="R58" s="175">
        <v>31</v>
      </c>
    </row>
    <row r="59" spans="1:18" ht="16.5" customHeight="1">
      <c r="A59" s="167" t="s">
        <v>256</v>
      </c>
      <c r="B59" s="173">
        <v>11</v>
      </c>
      <c r="C59" s="174">
        <v>10</v>
      </c>
      <c r="D59" s="175">
        <v>5</v>
      </c>
      <c r="E59" s="173">
        <v>1</v>
      </c>
      <c r="F59" s="175">
        <v>1</v>
      </c>
      <c r="G59" s="173">
        <v>0</v>
      </c>
      <c r="H59" s="174">
        <v>0</v>
      </c>
      <c r="I59" s="175">
        <v>2</v>
      </c>
      <c r="J59" s="171"/>
      <c r="K59" s="173">
        <v>4</v>
      </c>
      <c r="L59" s="174">
        <v>2</v>
      </c>
      <c r="M59" s="175">
        <v>3</v>
      </c>
      <c r="N59" s="173">
        <v>0</v>
      </c>
      <c r="O59" s="175">
        <v>0</v>
      </c>
      <c r="P59" s="173">
        <v>0</v>
      </c>
      <c r="Q59" s="174">
        <v>0</v>
      </c>
      <c r="R59" s="175">
        <v>4</v>
      </c>
    </row>
    <row r="60" spans="1:18" ht="16.5" customHeight="1">
      <c r="A60" s="172" t="s">
        <v>257</v>
      </c>
      <c r="B60" s="173">
        <v>15</v>
      </c>
      <c r="C60" s="174">
        <v>9</v>
      </c>
      <c r="D60" s="175">
        <v>29</v>
      </c>
      <c r="E60" s="173">
        <v>1</v>
      </c>
      <c r="F60" s="175">
        <v>3</v>
      </c>
      <c r="G60" s="173">
        <v>3</v>
      </c>
      <c r="H60" s="174">
        <v>2</v>
      </c>
      <c r="I60" s="175">
        <v>5</v>
      </c>
      <c r="J60" s="171"/>
      <c r="K60" s="173">
        <v>9</v>
      </c>
      <c r="L60" s="174">
        <v>3</v>
      </c>
      <c r="M60" s="175">
        <v>7</v>
      </c>
      <c r="N60" s="173">
        <v>0</v>
      </c>
      <c r="O60" s="175">
        <v>1</v>
      </c>
      <c r="P60" s="173">
        <v>1</v>
      </c>
      <c r="Q60" s="174">
        <v>1</v>
      </c>
      <c r="R60" s="175">
        <v>5</v>
      </c>
    </row>
    <row r="61" spans="1:18" ht="16.5" customHeight="1">
      <c r="A61" s="167" t="s">
        <v>258</v>
      </c>
      <c r="B61" s="173">
        <v>7</v>
      </c>
      <c r="C61" s="174">
        <v>2</v>
      </c>
      <c r="D61" s="175">
        <v>5</v>
      </c>
      <c r="E61" s="173">
        <v>1</v>
      </c>
      <c r="F61" s="175">
        <v>0</v>
      </c>
      <c r="G61" s="173">
        <v>0</v>
      </c>
      <c r="H61" s="174">
        <v>0</v>
      </c>
      <c r="I61" s="175">
        <v>2</v>
      </c>
      <c r="J61" s="171"/>
      <c r="K61" s="173">
        <v>4</v>
      </c>
      <c r="L61" s="174">
        <v>0</v>
      </c>
      <c r="M61" s="175">
        <v>6</v>
      </c>
      <c r="N61" s="173">
        <v>0</v>
      </c>
      <c r="O61" s="175">
        <v>0</v>
      </c>
      <c r="P61" s="173">
        <v>4</v>
      </c>
      <c r="Q61" s="174">
        <v>0</v>
      </c>
      <c r="R61" s="175">
        <v>1</v>
      </c>
    </row>
    <row r="62" spans="1:18" ht="16.5" customHeight="1">
      <c r="A62" s="172" t="s">
        <v>259</v>
      </c>
      <c r="B62" s="173">
        <v>14</v>
      </c>
      <c r="C62" s="174">
        <v>0</v>
      </c>
      <c r="D62" s="175">
        <v>31</v>
      </c>
      <c r="E62" s="173">
        <v>3</v>
      </c>
      <c r="F62" s="175">
        <v>0</v>
      </c>
      <c r="G62" s="173">
        <v>4</v>
      </c>
      <c r="H62" s="174">
        <v>0</v>
      </c>
      <c r="I62" s="175">
        <v>59</v>
      </c>
      <c r="J62" s="171"/>
      <c r="K62" s="173">
        <v>23</v>
      </c>
      <c r="L62" s="174">
        <v>1</v>
      </c>
      <c r="M62" s="175">
        <v>28</v>
      </c>
      <c r="N62" s="173">
        <v>0</v>
      </c>
      <c r="O62" s="175">
        <v>0</v>
      </c>
      <c r="P62" s="173">
        <v>4</v>
      </c>
      <c r="Q62" s="174">
        <v>0</v>
      </c>
      <c r="R62" s="175">
        <v>21</v>
      </c>
    </row>
    <row r="63" spans="1:18" ht="16.5" customHeight="1">
      <c r="A63" s="167" t="s">
        <v>260</v>
      </c>
      <c r="B63" s="173">
        <v>3</v>
      </c>
      <c r="C63" s="174">
        <v>0</v>
      </c>
      <c r="D63" s="175">
        <v>9</v>
      </c>
      <c r="E63" s="173">
        <v>4</v>
      </c>
      <c r="F63" s="175">
        <v>1</v>
      </c>
      <c r="G63" s="173">
        <v>1</v>
      </c>
      <c r="H63" s="174">
        <v>0</v>
      </c>
      <c r="I63" s="175">
        <v>11</v>
      </c>
      <c r="J63" s="171"/>
      <c r="K63" s="173">
        <v>8</v>
      </c>
      <c r="L63" s="174">
        <v>2</v>
      </c>
      <c r="M63" s="175">
        <v>6</v>
      </c>
      <c r="N63" s="173">
        <v>1</v>
      </c>
      <c r="O63" s="175">
        <v>0</v>
      </c>
      <c r="P63" s="173">
        <v>0</v>
      </c>
      <c r="Q63" s="174">
        <v>0</v>
      </c>
      <c r="R63" s="175">
        <v>6</v>
      </c>
    </row>
    <row r="64" spans="1:18" ht="16.5" customHeight="1">
      <c r="A64" s="172" t="s">
        <v>261</v>
      </c>
      <c r="B64" s="173">
        <v>39</v>
      </c>
      <c r="C64" s="174">
        <v>0</v>
      </c>
      <c r="D64" s="175">
        <v>55</v>
      </c>
      <c r="E64" s="173">
        <v>7</v>
      </c>
      <c r="F64" s="175">
        <v>3</v>
      </c>
      <c r="G64" s="173">
        <v>2</v>
      </c>
      <c r="H64" s="174">
        <v>1</v>
      </c>
      <c r="I64" s="175">
        <v>13</v>
      </c>
      <c r="J64" s="171"/>
      <c r="K64" s="173">
        <v>20</v>
      </c>
      <c r="L64" s="174">
        <v>1</v>
      </c>
      <c r="M64" s="175">
        <v>28</v>
      </c>
      <c r="N64" s="173">
        <v>2</v>
      </c>
      <c r="O64" s="175">
        <v>1</v>
      </c>
      <c r="P64" s="173">
        <v>4</v>
      </c>
      <c r="Q64" s="174">
        <v>1</v>
      </c>
      <c r="R64" s="175">
        <v>16</v>
      </c>
    </row>
    <row r="65" spans="1:18" ht="16.5" customHeight="1">
      <c r="A65" s="167" t="s">
        <v>262</v>
      </c>
      <c r="B65" s="173">
        <v>45</v>
      </c>
      <c r="C65" s="174">
        <v>1</v>
      </c>
      <c r="D65" s="175">
        <v>34</v>
      </c>
      <c r="E65" s="173">
        <v>4</v>
      </c>
      <c r="F65" s="175">
        <v>0</v>
      </c>
      <c r="G65" s="173">
        <v>4</v>
      </c>
      <c r="H65" s="174">
        <v>5</v>
      </c>
      <c r="I65" s="175">
        <v>166</v>
      </c>
      <c r="J65" s="171"/>
      <c r="K65" s="173">
        <v>31</v>
      </c>
      <c r="L65" s="174">
        <v>1</v>
      </c>
      <c r="M65" s="175">
        <v>37</v>
      </c>
      <c r="N65" s="173">
        <v>11</v>
      </c>
      <c r="O65" s="175">
        <v>1</v>
      </c>
      <c r="P65" s="173">
        <v>6</v>
      </c>
      <c r="Q65" s="174">
        <v>1</v>
      </c>
      <c r="R65" s="175">
        <v>47</v>
      </c>
    </row>
    <row r="66" spans="1:18" ht="16.5" customHeight="1">
      <c r="A66" s="172" t="s">
        <v>263</v>
      </c>
      <c r="B66" s="173">
        <v>8</v>
      </c>
      <c r="C66" s="174">
        <v>0</v>
      </c>
      <c r="D66" s="175">
        <v>1</v>
      </c>
      <c r="E66" s="173">
        <v>0</v>
      </c>
      <c r="F66" s="175">
        <v>0</v>
      </c>
      <c r="G66" s="173">
        <v>1</v>
      </c>
      <c r="H66" s="174">
        <v>1</v>
      </c>
      <c r="I66" s="175">
        <v>1</v>
      </c>
      <c r="J66" s="171"/>
      <c r="K66" s="173">
        <v>7</v>
      </c>
      <c r="L66" s="174">
        <v>0</v>
      </c>
      <c r="M66" s="175">
        <v>0</v>
      </c>
      <c r="N66" s="173">
        <v>0</v>
      </c>
      <c r="O66" s="175">
        <v>0</v>
      </c>
      <c r="P66" s="173">
        <v>2</v>
      </c>
      <c r="Q66" s="174">
        <v>0</v>
      </c>
      <c r="R66" s="175">
        <v>3</v>
      </c>
    </row>
    <row r="67" spans="1:18" ht="16.5" customHeight="1">
      <c r="A67" s="167" t="s">
        <v>264</v>
      </c>
      <c r="B67" s="173">
        <v>6</v>
      </c>
      <c r="C67" s="174">
        <v>0</v>
      </c>
      <c r="D67" s="175">
        <v>3</v>
      </c>
      <c r="E67" s="173">
        <v>2</v>
      </c>
      <c r="F67" s="175">
        <v>0</v>
      </c>
      <c r="G67" s="173">
        <v>0</v>
      </c>
      <c r="H67" s="174">
        <v>0</v>
      </c>
      <c r="I67" s="175">
        <v>9</v>
      </c>
      <c r="J67" s="171"/>
      <c r="K67" s="173">
        <v>5</v>
      </c>
      <c r="L67" s="174">
        <v>1</v>
      </c>
      <c r="M67" s="175">
        <v>1</v>
      </c>
      <c r="N67" s="173">
        <v>0</v>
      </c>
      <c r="O67" s="175">
        <v>2</v>
      </c>
      <c r="P67" s="173">
        <v>0</v>
      </c>
      <c r="Q67" s="174">
        <v>0</v>
      </c>
      <c r="R67" s="175">
        <v>0</v>
      </c>
    </row>
    <row r="68" spans="1:18" ht="16.5" customHeight="1">
      <c r="A68" s="172" t="s">
        <v>265</v>
      </c>
      <c r="B68" s="173">
        <v>24</v>
      </c>
      <c r="C68" s="174">
        <v>2</v>
      </c>
      <c r="D68" s="175">
        <v>31</v>
      </c>
      <c r="E68" s="173">
        <v>3</v>
      </c>
      <c r="F68" s="175">
        <v>1</v>
      </c>
      <c r="G68" s="173">
        <v>1</v>
      </c>
      <c r="H68" s="174">
        <v>0</v>
      </c>
      <c r="I68" s="175">
        <v>10</v>
      </c>
      <c r="J68" s="171"/>
      <c r="K68" s="173">
        <v>14</v>
      </c>
      <c r="L68" s="174">
        <v>0</v>
      </c>
      <c r="M68" s="175">
        <v>9</v>
      </c>
      <c r="N68" s="173">
        <v>4</v>
      </c>
      <c r="O68" s="175">
        <v>0</v>
      </c>
      <c r="P68" s="173">
        <v>1</v>
      </c>
      <c r="Q68" s="174">
        <v>0</v>
      </c>
      <c r="R68" s="175">
        <v>11</v>
      </c>
    </row>
    <row r="69" spans="1:18" ht="16.5" customHeight="1">
      <c r="A69" s="167" t="s">
        <v>266</v>
      </c>
      <c r="B69" s="173">
        <v>43</v>
      </c>
      <c r="C69" s="174">
        <v>6</v>
      </c>
      <c r="D69" s="175">
        <v>99</v>
      </c>
      <c r="E69" s="173">
        <v>10</v>
      </c>
      <c r="F69" s="175">
        <v>1</v>
      </c>
      <c r="G69" s="173">
        <v>1</v>
      </c>
      <c r="H69" s="174">
        <v>1</v>
      </c>
      <c r="I69" s="175">
        <v>99</v>
      </c>
      <c r="J69" s="171"/>
      <c r="K69" s="173">
        <v>19</v>
      </c>
      <c r="L69" s="174">
        <v>2</v>
      </c>
      <c r="M69" s="175">
        <v>49</v>
      </c>
      <c r="N69" s="173">
        <v>7</v>
      </c>
      <c r="O69" s="175">
        <v>3</v>
      </c>
      <c r="P69" s="173">
        <v>0</v>
      </c>
      <c r="Q69" s="174">
        <v>1</v>
      </c>
      <c r="R69" s="175">
        <v>21</v>
      </c>
    </row>
    <row r="70" spans="1:18" ht="16.5" customHeight="1">
      <c r="A70" s="172" t="s">
        <v>267</v>
      </c>
      <c r="B70" s="173">
        <v>10</v>
      </c>
      <c r="C70" s="174">
        <v>2</v>
      </c>
      <c r="D70" s="175">
        <v>12</v>
      </c>
      <c r="E70" s="173">
        <v>3</v>
      </c>
      <c r="F70" s="175">
        <v>2</v>
      </c>
      <c r="G70" s="173">
        <v>1</v>
      </c>
      <c r="H70" s="174">
        <v>3</v>
      </c>
      <c r="I70" s="175">
        <v>32</v>
      </c>
      <c r="J70" s="171"/>
      <c r="K70" s="173">
        <v>6</v>
      </c>
      <c r="L70" s="174">
        <v>1</v>
      </c>
      <c r="M70" s="175">
        <v>22</v>
      </c>
      <c r="N70" s="173">
        <v>0</v>
      </c>
      <c r="O70" s="175">
        <v>1</v>
      </c>
      <c r="P70" s="173">
        <v>1</v>
      </c>
      <c r="Q70" s="174">
        <v>1</v>
      </c>
      <c r="R70" s="175">
        <v>4</v>
      </c>
    </row>
    <row r="71" spans="1:18" ht="16.5" customHeight="1">
      <c r="A71" s="167" t="s">
        <v>268</v>
      </c>
      <c r="B71" s="173">
        <v>26</v>
      </c>
      <c r="C71" s="174">
        <v>0</v>
      </c>
      <c r="D71" s="175">
        <v>25</v>
      </c>
      <c r="E71" s="173">
        <v>5</v>
      </c>
      <c r="F71" s="175">
        <v>1</v>
      </c>
      <c r="G71" s="173">
        <v>3</v>
      </c>
      <c r="H71" s="174">
        <v>2</v>
      </c>
      <c r="I71" s="175">
        <v>10</v>
      </c>
      <c r="J71" s="171"/>
      <c r="K71" s="173">
        <v>22</v>
      </c>
      <c r="L71" s="174">
        <v>0</v>
      </c>
      <c r="M71" s="175">
        <v>12</v>
      </c>
      <c r="N71" s="173">
        <v>2</v>
      </c>
      <c r="O71" s="175">
        <v>2</v>
      </c>
      <c r="P71" s="173">
        <v>3</v>
      </c>
      <c r="Q71" s="174">
        <v>1</v>
      </c>
      <c r="R71" s="175">
        <v>9</v>
      </c>
    </row>
    <row r="72" spans="1:18" ht="16.5" customHeight="1">
      <c r="A72" s="172" t="s">
        <v>269</v>
      </c>
      <c r="B72" s="173">
        <v>1</v>
      </c>
      <c r="C72" s="174">
        <v>1</v>
      </c>
      <c r="D72" s="175">
        <v>7</v>
      </c>
      <c r="E72" s="173">
        <v>0</v>
      </c>
      <c r="F72" s="175">
        <v>0</v>
      </c>
      <c r="G72" s="173">
        <v>0</v>
      </c>
      <c r="H72" s="174">
        <v>0</v>
      </c>
      <c r="I72" s="175">
        <v>3</v>
      </c>
      <c r="J72" s="171"/>
      <c r="K72" s="173">
        <v>4</v>
      </c>
      <c r="L72" s="174">
        <v>0</v>
      </c>
      <c r="M72" s="175">
        <v>5</v>
      </c>
      <c r="N72" s="173">
        <v>1</v>
      </c>
      <c r="O72" s="175">
        <v>0</v>
      </c>
      <c r="P72" s="173">
        <v>0</v>
      </c>
      <c r="Q72" s="174">
        <v>0</v>
      </c>
      <c r="R72" s="175">
        <v>2</v>
      </c>
    </row>
    <row r="73" spans="1:18" ht="16.5" customHeight="1">
      <c r="A73" s="167" t="s">
        <v>270</v>
      </c>
      <c r="B73" s="173">
        <v>51</v>
      </c>
      <c r="C73" s="174">
        <v>3</v>
      </c>
      <c r="D73" s="175">
        <v>34</v>
      </c>
      <c r="E73" s="173">
        <v>8</v>
      </c>
      <c r="F73" s="175">
        <v>0</v>
      </c>
      <c r="G73" s="173">
        <v>3</v>
      </c>
      <c r="H73" s="174">
        <v>0</v>
      </c>
      <c r="I73" s="175">
        <v>13</v>
      </c>
      <c r="J73" s="171"/>
      <c r="K73" s="173">
        <v>40</v>
      </c>
      <c r="L73" s="174">
        <v>2</v>
      </c>
      <c r="M73" s="175">
        <v>31</v>
      </c>
      <c r="N73" s="173">
        <v>8</v>
      </c>
      <c r="O73" s="175">
        <v>0</v>
      </c>
      <c r="P73" s="173">
        <v>4</v>
      </c>
      <c r="Q73" s="174">
        <v>0</v>
      </c>
      <c r="R73" s="175">
        <v>55</v>
      </c>
    </row>
    <row r="74" spans="1:18" ht="16.5" customHeight="1">
      <c r="A74" s="172" t="s">
        <v>271</v>
      </c>
      <c r="B74" s="173">
        <v>9</v>
      </c>
      <c r="C74" s="174">
        <v>2</v>
      </c>
      <c r="D74" s="175">
        <v>9</v>
      </c>
      <c r="E74" s="173">
        <v>2</v>
      </c>
      <c r="F74" s="175">
        <v>2</v>
      </c>
      <c r="G74" s="173">
        <v>3</v>
      </c>
      <c r="H74" s="174">
        <v>0</v>
      </c>
      <c r="I74" s="175">
        <v>3</v>
      </c>
      <c r="J74" s="171"/>
      <c r="K74" s="173">
        <v>1</v>
      </c>
      <c r="L74" s="174">
        <v>1</v>
      </c>
      <c r="M74" s="175">
        <v>8</v>
      </c>
      <c r="N74" s="173">
        <v>1</v>
      </c>
      <c r="O74" s="175">
        <v>3</v>
      </c>
      <c r="P74" s="173">
        <v>2</v>
      </c>
      <c r="Q74" s="174">
        <v>1</v>
      </c>
      <c r="R74" s="175">
        <v>5</v>
      </c>
    </row>
    <row r="75" spans="1:18" ht="16.5" customHeight="1">
      <c r="A75" s="167" t="s">
        <v>272</v>
      </c>
      <c r="B75" s="173">
        <v>33</v>
      </c>
      <c r="C75" s="174">
        <v>5</v>
      </c>
      <c r="D75" s="175">
        <v>15</v>
      </c>
      <c r="E75" s="173">
        <v>3</v>
      </c>
      <c r="F75" s="175">
        <v>2</v>
      </c>
      <c r="G75" s="173">
        <v>3</v>
      </c>
      <c r="H75" s="174">
        <v>1</v>
      </c>
      <c r="I75" s="175">
        <v>8</v>
      </c>
      <c r="J75" s="171"/>
      <c r="K75" s="173">
        <v>26</v>
      </c>
      <c r="L75" s="174">
        <v>4</v>
      </c>
      <c r="M75" s="175">
        <v>13</v>
      </c>
      <c r="N75" s="173">
        <v>3</v>
      </c>
      <c r="O75" s="175">
        <v>1</v>
      </c>
      <c r="P75" s="173">
        <v>0</v>
      </c>
      <c r="Q75" s="174">
        <v>2</v>
      </c>
      <c r="R75" s="175">
        <v>6</v>
      </c>
    </row>
    <row r="76" spans="1:18" ht="16.5" customHeight="1">
      <c r="A76" s="172" t="s">
        <v>273</v>
      </c>
      <c r="B76" s="173">
        <v>12</v>
      </c>
      <c r="C76" s="174">
        <v>0</v>
      </c>
      <c r="D76" s="175">
        <v>6</v>
      </c>
      <c r="E76" s="173">
        <v>1</v>
      </c>
      <c r="F76" s="175">
        <v>2</v>
      </c>
      <c r="G76" s="173">
        <v>1</v>
      </c>
      <c r="H76" s="174">
        <v>1</v>
      </c>
      <c r="I76" s="175">
        <v>5</v>
      </c>
      <c r="J76" s="171"/>
      <c r="K76" s="173">
        <v>6</v>
      </c>
      <c r="L76" s="174">
        <v>2</v>
      </c>
      <c r="M76" s="175">
        <v>8</v>
      </c>
      <c r="N76" s="173">
        <v>2</v>
      </c>
      <c r="O76" s="175">
        <v>1</v>
      </c>
      <c r="P76" s="173">
        <v>0</v>
      </c>
      <c r="Q76" s="174">
        <v>1</v>
      </c>
      <c r="R76" s="175">
        <v>18</v>
      </c>
    </row>
    <row r="77" spans="1:18" ht="16.5" customHeight="1">
      <c r="A77" s="167" t="s">
        <v>274</v>
      </c>
      <c r="B77" s="173">
        <v>16</v>
      </c>
      <c r="C77" s="174">
        <v>2</v>
      </c>
      <c r="D77" s="175">
        <v>36</v>
      </c>
      <c r="E77" s="173">
        <v>6</v>
      </c>
      <c r="F77" s="175">
        <v>1</v>
      </c>
      <c r="G77" s="173">
        <v>3</v>
      </c>
      <c r="H77" s="174">
        <v>1</v>
      </c>
      <c r="I77" s="175">
        <v>10</v>
      </c>
      <c r="J77" s="171"/>
      <c r="K77" s="173">
        <v>11</v>
      </c>
      <c r="L77" s="174">
        <v>0</v>
      </c>
      <c r="M77" s="175">
        <v>73</v>
      </c>
      <c r="N77" s="173">
        <v>2</v>
      </c>
      <c r="O77" s="175">
        <v>1</v>
      </c>
      <c r="P77" s="173">
        <v>0</v>
      </c>
      <c r="Q77" s="174">
        <v>0</v>
      </c>
      <c r="R77" s="175">
        <v>26</v>
      </c>
    </row>
    <row r="78" spans="1:18" ht="16.5" customHeight="1">
      <c r="A78" s="172" t="s">
        <v>275</v>
      </c>
      <c r="B78" s="173">
        <v>19</v>
      </c>
      <c r="C78" s="174">
        <v>4</v>
      </c>
      <c r="D78" s="175">
        <v>10</v>
      </c>
      <c r="E78" s="173">
        <v>0</v>
      </c>
      <c r="F78" s="175">
        <v>1</v>
      </c>
      <c r="G78" s="173">
        <v>2</v>
      </c>
      <c r="H78" s="174">
        <v>2</v>
      </c>
      <c r="I78" s="175">
        <v>6</v>
      </c>
      <c r="J78" s="171"/>
      <c r="K78" s="173">
        <v>14</v>
      </c>
      <c r="L78" s="174">
        <v>3</v>
      </c>
      <c r="M78" s="175">
        <v>4</v>
      </c>
      <c r="N78" s="173">
        <v>2</v>
      </c>
      <c r="O78" s="175">
        <v>0</v>
      </c>
      <c r="P78" s="173">
        <v>3</v>
      </c>
      <c r="Q78" s="174">
        <v>0</v>
      </c>
      <c r="R78" s="175">
        <v>8</v>
      </c>
    </row>
    <row r="79" spans="1:18" ht="16.5" customHeight="1">
      <c r="A79" s="167" t="s">
        <v>276</v>
      </c>
      <c r="B79" s="173">
        <v>1</v>
      </c>
      <c r="C79" s="174">
        <v>0</v>
      </c>
      <c r="D79" s="175">
        <v>4</v>
      </c>
      <c r="E79" s="173">
        <v>1</v>
      </c>
      <c r="F79" s="175">
        <v>2</v>
      </c>
      <c r="G79" s="173">
        <v>0</v>
      </c>
      <c r="H79" s="174">
        <v>0</v>
      </c>
      <c r="I79" s="175">
        <v>2</v>
      </c>
      <c r="J79" s="171"/>
      <c r="K79" s="173">
        <v>0</v>
      </c>
      <c r="L79" s="174">
        <v>0</v>
      </c>
      <c r="M79" s="175">
        <v>6</v>
      </c>
      <c r="N79" s="173">
        <v>0</v>
      </c>
      <c r="O79" s="175">
        <v>0</v>
      </c>
      <c r="P79" s="173">
        <v>0</v>
      </c>
      <c r="Q79" s="174">
        <v>0</v>
      </c>
      <c r="R79" s="175">
        <v>0</v>
      </c>
    </row>
    <row r="80" spans="1:18" ht="16.5" customHeight="1">
      <c r="A80" s="172" t="s">
        <v>277</v>
      </c>
      <c r="B80" s="173">
        <v>8</v>
      </c>
      <c r="C80" s="174">
        <v>1</v>
      </c>
      <c r="D80" s="175">
        <v>6</v>
      </c>
      <c r="E80" s="173">
        <v>0</v>
      </c>
      <c r="F80" s="175">
        <v>0</v>
      </c>
      <c r="G80" s="173">
        <v>1</v>
      </c>
      <c r="H80" s="174">
        <v>0</v>
      </c>
      <c r="I80" s="175">
        <v>2</v>
      </c>
      <c r="J80" s="171"/>
      <c r="K80" s="173">
        <v>8</v>
      </c>
      <c r="L80" s="174">
        <v>0</v>
      </c>
      <c r="M80" s="175">
        <v>8</v>
      </c>
      <c r="N80" s="173">
        <v>1</v>
      </c>
      <c r="O80" s="175">
        <v>2</v>
      </c>
      <c r="P80" s="173">
        <v>1</v>
      </c>
      <c r="Q80" s="174">
        <v>0</v>
      </c>
      <c r="R80" s="175">
        <v>11</v>
      </c>
    </row>
    <row r="81" spans="1:18" ht="16.5" customHeight="1">
      <c r="A81" s="167" t="s">
        <v>278</v>
      </c>
      <c r="B81" s="173">
        <v>5</v>
      </c>
      <c r="C81" s="174">
        <v>1</v>
      </c>
      <c r="D81" s="175">
        <v>2</v>
      </c>
      <c r="E81" s="173">
        <v>3</v>
      </c>
      <c r="F81" s="175">
        <v>0</v>
      </c>
      <c r="G81" s="173">
        <v>2</v>
      </c>
      <c r="H81" s="174">
        <v>0</v>
      </c>
      <c r="I81" s="175">
        <v>2</v>
      </c>
      <c r="J81" s="171"/>
      <c r="K81" s="173">
        <v>7</v>
      </c>
      <c r="L81" s="174">
        <v>0</v>
      </c>
      <c r="M81" s="175">
        <v>2</v>
      </c>
      <c r="N81" s="173">
        <v>1</v>
      </c>
      <c r="O81" s="175">
        <v>1</v>
      </c>
      <c r="P81" s="173">
        <v>2</v>
      </c>
      <c r="Q81" s="174">
        <v>0</v>
      </c>
      <c r="R81" s="175">
        <v>4</v>
      </c>
    </row>
    <row r="82" spans="1:18" ht="16.5" customHeight="1">
      <c r="A82" s="172" t="s">
        <v>279</v>
      </c>
      <c r="B82" s="173">
        <v>16</v>
      </c>
      <c r="C82" s="174">
        <v>0</v>
      </c>
      <c r="D82" s="175">
        <v>5</v>
      </c>
      <c r="E82" s="173">
        <v>0</v>
      </c>
      <c r="F82" s="175">
        <v>0</v>
      </c>
      <c r="G82" s="173">
        <v>0</v>
      </c>
      <c r="H82" s="174">
        <v>0</v>
      </c>
      <c r="I82" s="175">
        <v>1</v>
      </c>
      <c r="J82" s="171"/>
      <c r="K82" s="173">
        <v>10</v>
      </c>
      <c r="L82" s="174">
        <v>0</v>
      </c>
      <c r="M82" s="175">
        <v>5</v>
      </c>
      <c r="N82" s="173">
        <v>0</v>
      </c>
      <c r="O82" s="175">
        <v>0</v>
      </c>
      <c r="P82" s="173">
        <v>4</v>
      </c>
      <c r="Q82" s="174">
        <v>0</v>
      </c>
      <c r="R82" s="175">
        <v>0</v>
      </c>
    </row>
    <row r="83" spans="1:18" ht="16.5" customHeight="1">
      <c r="A83" s="167" t="s">
        <v>280</v>
      </c>
      <c r="B83" s="173">
        <v>10</v>
      </c>
      <c r="C83" s="174">
        <v>2</v>
      </c>
      <c r="D83" s="175">
        <v>5</v>
      </c>
      <c r="E83" s="173">
        <v>0</v>
      </c>
      <c r="F83" s="175">
        <v>0</v>
      </c>
      <c r="G83" s="173">
        <v>1</v>
      </c>
      <c r="H83" s="174">
        <v>0</v>
      </c>
      <c r="I83" s="175">
        <v>4</v>
      </c>
      <c r="J83" s="171"/>
      <c r="K83" s="173">
        <v>9</v>
      </c>
      <c r="L83" s="174">
        <v>2</v>
      </c>
      <c r="M83" s="175">
        <v>5</v>
      </c>
      <c r="N83" s="173">
        <v>1</v>
      </c>
      <c r="O83" s="175">
        <v>1</v>
      </c>
      <c r="P83" s="173">
        <v>0</v>
      </c>
      <c r="Q83" s="174">
        <v>0</v>
      </c>
      <c r="R83" s="175">
        <v>5</v>
      </c>
    </row>
    <row r="84" spans="1:18" ht="16.5" customHeight="1">
      <c r="A84" s="172" t="s">
        <v>281</v>
      </c>
      <c r="B84" s="173">
        <v>3</v>
      </c>
      <c r="C84" s="174">
        <v>0</v>
      </c>
      <c r="D84" s="175">
        <v>6</v>
      </c>
      <c r="E84" s="173">
        <v>1</v>
      </c>
      <c r="F84" s="175">
        <v>0</v>
      </c>
      <c r="G84" s="173">
        <v>0</v>
      </c>
      <c r="H84" s="174">
        <v>0</v>
      </c>
      <c r="I84" s="175">
        <v>2</v>
      </c>
      <c r="J84" s="171"/>
      <c r="K84" s="173">
        <v>3</v>
      </c>
      <c r="L84" s="174">
        <v>0</v>
      </c>
      <c r="M84" s="175">
        <v>4</v>
      </c>
      <c r="N84" s="173">
        <v>1</v>
      </c>
      <c r="O84" s="175">
        <v>0</v>
      </c>
      <c r="P84" s="173">
        <v>0</v>
      </c>
      <c r="Q84" s="174">
        <v>1</v>
      </c>
      <c r="R84" s="175">
        <v>14</v>
      </c>
    </row>
    <row r="85" spans="1:18" ht="16.5" customHeight="1">
      <c r="A85" s="167" t="s">
        <v>282</v>
      </c>
      <c r="B85" s="173">
        <v>0</v>
      </c>
      <c r="C85" s="174">
        <v>1</v>
      </c>
      <c r="D85" s="175">
        <v>4</v>
      </c>
      <c r="E85" s="173">
        <v>0</v>
      </c>
      <c r="F85" s="175">
        <v>1</v>
      </c>
      <c r="G85" s="173">
        <v>0</v>
      </c>
      <c r="H85" s="174">
        <v>0</v>
      </c>
      <c r="I85" s="175">
        <v>18</v>
      </c>
      <c r="J85" s="171"/>
      <c r="K85" s="173">
        <v>3</v>
      </c>
      <c r="L85" s="174">
        <v>0</v>
      </c>
      <c r="M85" s="175">
        <v>2</v>
      </c>
      <c r="N85" s="173">
        <v>1</v>
      </c>
      <c r="O85" s="175">
        <v>0</v>
      </c>
      <c r="P85" s="173">
        <v>0</v>
      </c>
      <c r="Q85" s="174">
        <v>0</v>
      </c>
      <c r="R85" s="175">
        <v>2</v>
      </c>
    </row>
    <row r="86" spans="1:18" ht="16.5" customHeight="1">
      <c r="A86" s="172" t="s">
        <v>283</v>
      </c>
      <c r="B86" s="173">
        <v>6</v>
      </c>
      <c r="C86" s="174">
        <v>0</v>
      </c>
      <c r="D86" s="175">
        <v>4</v>
      </c>
      <c r="E86" s="173">
        <v>2</v>
      </c>
      <c r="F86" s="175">
        <v>0</v>
      </c>
      <c r="G86" s="173">
        <v>0</v>
      </c>
      <c r="H86" s="174">
        <v>0</v>
      </c>
      <c r="I86" s="175">
        <v>3</v>
      </c>
      <c r="J86" s="171"/>
      <c r="K86" s="173">
        <v>2</v>
      </c>
      <c r="L86" s="174">
        <v>0</v>
      </c>
      <c r="M86" s="175">
        <v>7</v>
      </c>
      <c r="N86" s="173">
        <v>0</v>
      </c>
      <c r="O86" s="175">
        <v>0</v>
      </c>
      <c r="P86" s="173">
        <v>1</v>
      </c>
      <c r="Q86" s="174">
        <v>0</v>
      </c>
      <c r="R86" s="175">
        <v>7</v>
      </c>
    </row>
    <row r="87" spans="1:18" ht="16.5" customHeight="1">
      <c r="A87" s="167" t="s">
        <v>284</v>
      </c>
      <c r="B87" s="173">
        <v>14</v>
      </c>
      <c r="C87" s="174">
        <v>0</v>
      </c>
      <c r="D87" s="175">
        <v>14</v>
      </c>
      <c r="E87" s="173">
        <v>0</v>
      </c>
      <c r="F87" s="175">
        <v>0</v>
      </c>
      <c r="G87" s="173">
        <v>0</v>
      </c>
      <c r="H87" s="174">
        <v>1</v>
      </c>
      <c r="I87" s="175">
        <v>4</v>
      </c>
      <c r="J87" s="171"/>
      <c r="K87" s="173">
        <v>7</v>
      </c>
      <c r="L87" s="174">
        <v>0</v>
      </c>
      <c r="M87" s="175">
        <v>15</v>
      </c>
      <c r="N87" s="173">
        <v>1</v>
      </c>
      <c r="O87" s="175">
        <v>0</v>
      </c>
      <c r="P87" s="173">
        <v>0</v>
      </c>
      <c r="Q87" s="174">
        <v>0</v>
      </c>
      <c r="R87" s="175">
        <v>23</v>
      </c>
    </row>
    <row r="88" spans="1:18" ht="16.5" customHeight="1">
      <c r="A88" s="172" t="s">
        <v>285</v>
      </c>
      <c r="B88" s="173">
        <v>6</v>
      </c>
      <c r="C88" s="174">
        <v>0</v>
      </c>
      <c r="D88" s="175">
        <v>7</v>
      </c>
      <c r="E88" s="173">
        <v>0</v>
      </c>
      <c r="F88" s="175">
        <v>1</v>
      </c>
      <c r="G88" s="173">
        <v>0</v>
      </c>
      <c r="H88" s="174">
        <v>0</v>
      </c>
      <c r="I88" s="175">
        <v>5</v>
      </c>
      <c r="J88" s="171"/>
      <c r="K88" s="173">
        <v>5</v>
      </c>
      <c r="L88" s="174">
        <v>1</v>
      </c>
      <c r="M88" s="175">
        <v>8</v>
      </c>
      <c r="N88" s="173">
        <v>0</v>
      </c>
      <c r="O88" s="175">
        <v>0</v>
      </c>
      <c r="P88" s="173">
        <v>1</v>
      </c>
      <c r="Q88" s="174">
        <v>2</v>
      </c>
      <c r="R88" s="175">
        <v>8</v>
      </c>
    </row>
    <row r="89" spans="1:18" ht="16.5" customHeight="1">
      <c r="A89" s="167" t="s">
        <v>286</v>
      </c>
      <c r="B89" s="173">
        <v>1</v>
      </c>
      <c r="C89" s="174">
        <v>2</v>
      </c>
      <c r="D89" s="175">
        <v>4</v>
      </c>
      <c r="E89" s="173">
        <v>1</v>
      </c>
      <c r="F89" s="175">
        <v>0</v>
      </c>
      <c r="G89" s="173">
        <v>0</v>
      </c>
      <c r="H89" s="174">
        <v>0</v>
      </c>
      <c r="I89" s="175">
        <v>41</v>
      </c>
      <c r="J89" s="171"/>
      <c r="K89" s="173">
        <v>1</v>
      </c>
      <c r="L89" s="174">
        <v>2</v>
      </c>
      <c r="M89" s="175">
        <v>4</v>
      </c>
      <c r="N89" s="173">
        <v>0</v>
      </c>
      <c r="O89" s="175">
        <v>0</v>
      </c>
      <c r="P89" s="173">
        <v>0</v>
      </c>
      <c r="Q89" s="174">
        <v>0</v>
      </c>
      <c r="R89" s="175">
        <v>19</v>
      </c>
    </row>
    <row r="90" spans="1:18" ht="16.5" customHeight="1">
      <c r="A90" s="172" t="s">
        <v>287</v>
      </c>
      <c r="B90" s="173">
        <v>20</v>
      </c>
      <c r="C90" s="174">
        <v>0</v>
      </c>
      <c r="D90" s="175">
        <v>10</v>
      </c>
      <c r="E90" s="173">
        <v>3</v>
      </c>
      <c r="F90" s="175">
        <v>1</v>
      </c>
      <c r="G90" s="173">
        <v>4</v>
      </c>
      <c r="H90" s="174">
        <v>0</v>
      </c>
      <c r="I90" s="175">
        <v>9</v>
      </c>
      <c r="J90" s="171"/>
      <c r="K90" s="173">
        <v>5</v>
      </c>
      <c r="L90" s="174">
        <v>0</v>
      </c>
      <c r="M90" s="175">
        <v>11</v>
      </c>
      <c r="N90" s="173">
        <v>3</v>
      </c>
      <c r="O90" s="175">
        <v>1</v>
      </c>
      <c r="P90" s="173">
        <v>0</v>
      </c>
      <c r="Q90" s="174">
        <v>0</v>
      </c>
      <c r="R90" s="175">
        <v>20</v>
      </c>
    </row>
    <row r="91" spans="1:18" ht="16.5" customHeight="1" thickBot="1">
      <c r="A91" s="176" t="s">
        <v>288</v>
      </c>
      <c r="B91" s="173">
        <v>8</v>
      </c>
      <c r="C91" s="174">
        <v>0</v>
      </c>
      <c r="D91" s="175">
        <v>12</v>
      </c>
      <c r="E91" s="173">
        <v>3</v>
      </c>
      <c r="F91" s="175">
        <v>0</v>
      </c>
      <c r="G91" s="173">
        <v>4</v>
      </c>
      <c r="H91" s="174">
        <v>0</v>
      </c>
      <c r="I91" s="175">
        <v>5</v>
      </c>
      <c r="J91" s="171"/>
      <c r="K91" s="173">
        <v>12</v>
      </c>
      <c r="L91" s="174">
        <v>0</v>
      </c>
      <c r="M91" s="175">
        <v>9</v>
      </c>
      <c r="N91" s="173">
        <v>1</v>
      </c>
      <c r="O91" s="175">
        <v>1</v>
      </c>
      <c r="P91" s="173">
        <v>1</v>
      </c>
      <c r="Q91" s="174">
        <v>0</v>
      </c>
      <c r="R91" s="175">
        <v>9</v>
      </c>
    </row>
    <row r="92" spans="1:18" s="182" customFormat="1" ht="16.5" customHeight="1" thickBot="1" thickTop="1">
      <c r="A92" s="177" t="s">
        <v>289</v>
      </c>
      <c r="B92" s="178">
        <f aca="true" t="shared" si="0" ref="B92:I92">SUM(B11:B91)</f>
        <v>4851</v>
      </c>
      <c r="C92" s="179">
        <f t="shared" si="0"/>
        <v>204</v>
      </c>
      <c r="D92" s="180">
        <f t="shared" si="0"/>
        <v>5179</v>
      </c>
      <c r="E92" s="178">
        <f t="shared" si="0"/>
        <v>983</v>
      </c>
      <c r="F92" s="180">
        <f t="shared" si="0"/>
        <v>141</v>
      </c>
      <c r="G92" s="178">
        <f t="shared" si="0"/>
        <v>882</v>
      </c>
      <c r="H92" s="179">
        <f t="shared" si="0"/>
        <v>107</v>
      </c>
      <c r="I92" s="180">
        <f t="shared" si="0"/>
        <v>2784</v>
      </c>
      <c r="J92" s="181"/>
      <c r="K92" s="178">
        <f aca="true" t="shared" si="1" ref="K92:R92">SUM(K11:K91)</f>
        <v>3525</v>
      </c>
      <c r="L92" s="179">
        <f t="shared" si="1"/>
        <v>112</v>
      </c>
      <c r="M92" s="180">
        <f t="shared" si="1"/>
        <v>3983</v>
      </c>
      <c r="N92" s="178">
        <f t="shared" si="1"/>
        <v>1072</v>
      </c>
      <c r="O92" s="180">
        <f t="shared" si="1"/>
        <v>168</v>
      </c>
      <c r="P92" s="178">
        <f t="shared" si="1"/>
        <v>713</v>
      </c>
      <c r="Q92" s="179">
        <f t="shared" si="1"/>
        <v>86</v>
      </c>
      <c r="R92" s="180">
        <f t="shared" si="1"/>
        <v>2539</v>
      </c>
    </row>
    <row r="93" spans="1:18" s="189" customFormat="1" ht="16.5" customHeight="1" thickTop="1">
      <c r="A93" s="183" t="s">
        <v>19</v>
      </c>
      <c r="B93" s="184"/>
      <c r="C93" s="185"/>
      <c r="D93" s="185"/>
      <c r="E93" s="186"/>
      <c r="F93" s="186"/>
      <c r="G93" s="186"/>
      <c r="H93" s="186"/>
      <c r="I93" s="186"/>
      <c r="J93" s="187"/>
      <c r="K93" s="187"/>
      <c r="L93" s="187"/>
      <c r="M93" s="187"/>
      <c r="N93" s="187"/>
      <c r="O93" s="187"/>
      <c r="P93" s="187"/>
      <c r="Q93" s="187"/>
      <c r="R93" s="188"/>
    </row>
    <row r="94" spans="1:18" s="193" customFormat="1" ht="22.5" customHeight="1">
      <c r="A94" s="190"/>
      <c r="B94" s="191"/>
      <c r="C94" s="191"/>
      <c r="D94" s="191"/>
      <c r="E94" s="191"/>
      <c r="F94" s="191"/>
      <c r="G94" s="191"/>
      <c r="H94" s="191"/>
      <c r="I94" s="191"/>
      <c r="J94" s="192"/>
      <c r="R94" s="194"/>
    </row>
    <row r="95" spans="1:10" s="196" customFormat="1" ht="21.75" customHeight="1">
      <c r="A95" s="195"/>
      <c r="J95" s="197"/>
    </row>
    <row r="96" ht="22.5" customHeight="1">
      <c r="A96" s="195"/>
    </row>
  </sheetData>
  <sheetProtection/>
  <mergeCells count="27">
    <mergeCell ref="A2:R2"/>
    <mergeCell ref="A4:R4"/>
    <mergeCell ref="A7:A10"/>
    <mergeCell ref="B7:I7"/>
    <mergeCell ref="K7:R7"/>
    <mergeCell ref="B8:D8"/>
    <mergeCell ref="E8:F8"/>
    <mergeCell ref="G8:I8"/>
    <mergeCell ref="K8:M8"/>
    <mergeCell ref="N8:O8"/>
    <mergeCell ref="P8:R8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R9:R10"/>
    <mergeCell ref="L9:L10"/>
    <mergeCell ref="M9:M10"/>
    <mergeCell ref="N9:N10"/>
    <mergeCell ref="O9:O10"/>
    <mergeCell ref="P9:P10"/>
    <mergeCell ref="Q9:Q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headerFooter>
    <oddFooter>&amp;L22.04.2010&amp;CTÜRKİYE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R9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6.5" customHeight="1"/>
  <cols>
    <col min="1" max="1" width="21.8515625" style="160" customWidth="1"/>
    <col min="2" max="2" width="7.421875" style="159" customWidth="1"/>
    <col min="3" max="3" width="6.8515625" style="159" customWidth="1"/>
    <col min="4" max="4" width="7.140625" style="159" customWidth="1"/>
    <col min="5" max="5" width="7.00390625" style="159" customWidth="1"/>
    <col min="6" max="8" width="6.28125" style="159" customWidth="1"/>
    <col min="9" max="9" width="7.140625" style="159" customWidth="1"/>
    <col min="10" max="10" width="1.1484375" style="161" customWidth="1"/>
    <col min="11" max="11" width="6.8515625" style="159" customWidth="1"/>
    <col min="12" max="12" width="6.28125" style="159" customWidth="1"/>
    <col min="13" max="13" width="7.00390625" style="159" customWidth="1"/>
    <col min="14" max="17" width="6.28125" style="159" customWidth="1"/>
    <col min="18" max="18" width="7.28125" style="159" customWidth="1"/>
    <col min="19" max="19" width="2.421875" style="159" customWidth="1"/>
    <col min="20" max="16384" width="9.140625" style="159" customWidth="1"/>
  </cols>
  <sheetData>
    <row r="2" spans="1:18" ht="25.5" customHeight="1" thickBot="1">
      <c r="A2" s="371" t="s">
        <v>90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</row>
    <row r="5" spans="1:18" ht="23.25">
      <c r="A5" s="389" t="s">
        <v>290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</row>
    <row r="7" ht="16.5" customHeight="1" thickBot="1"/>
    <row r="8" spans="1:18" s="163" customFormat="1" ht="17.25" thickBot="1" thickTop="1">
      <c r="A8" s="373" t="s">
        <v>199</v>
      </c>
      <c r="B8" s="390" t="s">
        <v>291</v>
      </c>
      <c r="C8" s="391"/>
      <c r="D8" s="391"/>
      <c r="E8" s="391"/>
      <c r="F8" s="391"/>
      <c r="G8" s="391"/>
      <c r="H8" s="391"/>
      <c r="I8" s="392"/>
      <c r="J8" s="198"/>
      <c r="K8" s="390" t="s">
        <v>292</v>
      </c>
      <c r="L8" s="393"/>
      <c r="M8" s="393"/>
      <c r="N8" s="393"/>
      <c r="O8" s="393"/>
      <c r="P8" s="393"/>
      <c r="Q8" s="393"/>
      <c r="R8" s="394"/>
    </row>
    <row r="9" spans="1:18" ht="15.75" thickTop="1">
      <c r="A9" s="374"/>
      <c r="B9" s="379" t="s">
        <v>202</v>
      </c>
      <c r="C9" s="379"/>
      <c r="D9" s="379"/>
      <c r="E9" s="380" t="s">
        <v>203</v>
      </c>
      <c r="F9" s="381"/>
      <c r="G9" s="379" t="s">
        <v>204</v>
      </c>
      <c r="H9" s="379"/>
      <c r="I9" s="381"/>
      <c r="J9" s="164"/>
      <c r="K9" s="379" t="s">
        <v>202</v>
      </c>
      <c r="L9" s="379"/>
      <c r="M9" s="379"/>
      <c r="N9" s="380" t="s">
        <v>203</v>
      </c>
      <c r="O9" s="382"/>
      <c r="P9" s="380" t="s">
        <v>204</v>
      </c>
      <c r="Q9" s="383"/>
      <c r="R9" s="381"/>
    </row>
    <row r="10" spans="1:18" ht="18" customHeight="1">
      <c r="A10" s="374"/>
      <c r="B10" s="363" t="s">
        <v>205</v>
      </c>
      <c r="C10" s="358" t="s">
        <v>206</v>
      </c>
      <c r="D10" s="385" t="s">
        <v>207</v>
      </c>
      <c r="E10" s="362" t="s">
        <v>205</v>
      </c>
      <c r="F10" s="387" t="s">
        <v>206</v>
      </c>
      <c r="G10" s="356" t="s">
        <v>205</v>
      </c>
      <c r="H10" s="358" t="s">
        <v>206</v>
      </c>
      <c r="I10" s="360" t="s">
        <v>207</v>
      </c>
      <c r="J10" s="165"/>
      <c r="K10" s="362" t="s">
        <v>205</v>
      </c>
      <c r="L10" s="366" t="s">
        <v>206</v>
      </c>
      <c r="M10" s="364" t="s">
        <v>207</v>
      </c>
      <c r="N10" s="367" t="s">
        <v>205</v>
      </c>
      <c r="O10" s="369" t="s">
        <v>206</v>
      </c>
      <c r="P10" s="362" t="s">
        <v>205</v>
      </c>
      <c r="Q10" s="366" t="s">
        <v>206</v>
      </c>
      <c r="R10" s="364" t="s">
        <v>207</v>
      </c>
    </row>
    <row r="11" spans="1:18" ht="42" customHeight="1" thickBot="1">
      <c r="A11" s="375"/>
      <c r="B11" s="384"/>
      <c r="C11" s="359"/>
      <c r="D11" s="386"/>
      <c r="E11" s="363"/>
      <c r="F11" s="388"/>
      <c r="G11" s="357"/>
      <c r="H11" s="359"/>
      <c r="I11" s="361"/>
      <c r="J11" s="166"/>
      <c r="K11" s="363"/>
      <c r="L11" s="358"/>
      <c r="M11" s="365"/>
      <c r="N11" s="368"/>
      <c r="O11" s="370"/>
      <c r="P11" s="363"/>
      <c r="Q11" s="358"/>
      <c r="R11" s="365"/>
    </row>
    <row r="12" spans="1:18" ht="16.5" customHeight="1" thickTop="1">
      <c r="A12" s="167" t="s">
        <v>208</v>
      </c>
      <c r="B12" s="168">
        <v>320</v>
      </c>
      <c r="C12" s="169">
        <v>5</v>
      </c>
      <c r="D12" s="170">
        <v>306</v>
      </c>
      <c r="E12" s="168">
        <v>111</v>
      </c>
      <c r="F12" s="170">
        <v>10</v>
      </c>
      <c r="G12" s="168">
        <v>110</v>
      </c>
      <c r="H12" s="169">
        <v>8</v>
      </c>
      <c r="I12" s="170">
        <v>273</v>
      </c>
      <c r="J12" s="199"/>
      <c r="K12" s="168">
        <v>263</v>
      </c>
      <c r="L12" s="169">
        <v>0</v>
      </c>
      <c r="M12" s="170">
        <v>275</v>
      </c>
      <c r="N12" s="169">
        <v>94</v>
      </c>
      <c r="O12" s="170">
        <v>6</v>
      </c>
      <c r="P12" s="168">
        <v>94</v>
      </c>
      <c r="Q12" s="169">
        <v>2</v>
      </c>
      <c r="R12" s="170">
        <v>206</v>
      </c>
    </row>
    <row r="13" spans="1:18" ht="16.5" customHeight="1">
      <c r="A13" s="172" t="s">
        <v>209</v>
      </c>
      <c r="B13" s="173">
        <v>58</v>
      </c>
      <c r="C13" s="174">
        <v>0</v>
      </c>
      <c r="D13" s="175">
        <v>17</v>
      </c>
      <c r="E13" s="173">
        <v>7</v>
      </c>
      <c r="F13" s="175">
        <v>5</v>
      </c>
      <c r="G13" s="173">
        <v>6</v>
      </c>
      <c r="H13" s="174">
        <v>0</v>
      </c>
      <c r="I13" s="175">
        <v>122</v>
      </c>
      <c r="J13" s="199"/>
      <c r="K13" s="173">
        <v>36</v>
      </c>
      <c r="L13" s="174">
        <v>1</v>
      </c>
      <c r="M13" s="175">
        <v>64</v>
      </c>
      <c r="N13" s="174">
        <v>3</v>
      </c>
      <c r="O13" s="175">
        <v>2</v>
      </c>
      <c r="P13" s="173">
        <v>2</v>
      </c>
      <c r="Q13" s="174">
        <v>3</v>
      </c>
      <c r="R13" s="175">
        <v>13</v>
      </c>
    </row>
    <row r="14" spans="1:18" ht="16.5" customHeight="1">
      <c r="A14" s="167" t="s">
        <v>210</v>
      </c>
      <c r="B14" s="173">
        <v>59</v>
      </c>
      <c r="C14" s="174">
        <v>4</v>
      </c>
      <c r="D14" s="175">
        <v>59</v>
      </c>
      <c r="E14" s="173">
        <v>15</v>
      </c>
      <c r="F14" s="175">
        <v>4</v>
      </c>
      <c r="G14" s="173">
        <v>11</v>
      </c>
      <c r="H14" s="174">
        <v>5</v>
      </c>
      <c r="I14" s="175">
        <v>61</v>
      </c>
      <c r="J14" s="199"/>
      <c r="K14" s="173">
        <v>54</v>
      </c>
      <c r="L14" s="174">
        <v>3</v>
      </c>
      <c r="M14" s="175">
        <v>116</v>
      </c>
      <c r="N14" s="174">
        <v>15</v>
      </c>
      <c r="O14" s="175">
        <v>1</v>
      </c>
      <c r="P14" s="173">
        <v>7</v>
      </c>
      <c r="Q14" s="174">
        <v>4</v>
      </c>
      <c r="R14" s="175">
        <v>51</v>
      </c>
    </row>
    <row r="15" spans="1:18" ht="16.5" customHeight="1">
      <c r="A15" s="172" t="s">
        <v>211</v>
      </c>
      <c r="B15" s="173">
        <v>25</v>
      </c>
      <c r="C15" s="174">
        <v>1</v>
      </c>
      <c r="D15" s="175">
        <v>19</v>
      </c>
      <c r="E15" s="173">
        <v>5</v>
      </c>
      <c r="F15" s="175">
        <v>1</v>
      </c>
      <c r="G15" s="173">
        <v>4</v>
      </c>
      <c r="H15" s="174">
        <v>0</v>
      </c>
      <c r="I15" s="175">
        <v>26</v>
      </c>
      <c r="J15" s="199"/>
      <c r="K15" s="173">
        <v>11</v>
      </c>
      <c r="L15" s="174">
        <v>1</v>
      </c>
      <c r="M15" s="175">
        <v>22</v>
      </c>
      <c r="N15" s="174">
        <v>3</v>
      </c>
      <c r="O15" s="175">
        <v>0</v>
      </c>
      <c r="P15" s="173">
        <v>1</v>
      </c>
      <c r="Q15" s="174">
        <v>1</v>
      </c>
      <c r="R15" s="175">
        <v>27</v>
      </c>
    </row>
    <row r="16" spans="1:18" ht="16.5" customHeight="1">
      <c r="A16" s="167" t="s">
        <v>212</v>
      </c>
      <c r="B16" s="173">
        <v>33</v>
      </c>
      <c r="C16" s="174">
        <v>2</v>
      </c>
      <c r="D16" s="175">
        <v>40</v>
      </c>
      <c r="E16" s="173">
        <v>8</v>
      </c>
      <c r="F16" s="175">
        <v>3</v>
      </c>
      <c r="G16" s="173">
        <v>6</v>
      </c>
      <c r="H16" s="174">
        <v>2</v>
      </c>
      <c r="I16" s="175">
        <v>55</v>
      </c>
      <c r="J16" s="199"/>
      <c r="K16" s="173">
        <v>23</v>
      </c>
      <c r="L16" s="174">
        <v>3</v>
      </c>
      <c r="M16" s="175">
        <v>21</v>
      </c>
      <c r="N16" s="174">
        <v>8</v>
      </c>
      <c r="O16" s="175">
        <v>2</v>
      </c>
      <c r="P16" s="173">
        <v>8</v>
      </c>
      <c r="Q16" s="174">
        <v>5</v>
      </c>
      <c r="R16" s="175">
        <v>9</v>
      </c>
    </row>
    <row r="17" spans="1:18" ht="16.5" customHeight="1">
      <c r="A17" s="172" t="s">
        <v>213</v>
      </c>
      <c r="B17" s="173">
        <v>1560</v>
      </c>
      <c r="C17" s="174">
        <v>43</v>
      </c>
      <c r="D17" s="175">
        <v>2129</v>
      </c>
      <c r="E17" s="173">
        <v>331</v>
      </c>
      <c r="F17" s="175">
        <v>54</v>
      </c>
      <c r="G17" s="173">
        <v>338</v>
      </c>
      <c r="H17" s="174">
        <v>42</v>
      </c>
      <c r="I17" s="175">
        <v>739</v>
      </c>
      <c r="J17" s="199"/>
      <c r="K17" s="173">
        <v>1149</v>
      </c>
      <c r="L17" s="174">
        <v>21</v>
      </c>
      <c r="M17" s="175">
        <v>1584</v>
      </c>
      <c r="N17" s="174">
        <v>412</v>
      </c>
      <c r="O17" s="175">
        <v>55</v>
      </c>
      <c r="P17" s="173">
        <v>323</v>
      </c>
      <c r="Q17" s="174">
        <v>48</v>
      </c>
      <c r="R17" s="175">
        <v>704</v>
      </c>
    </row>
    <row r="18" spans="1:18" ht="16.5" customHeight="1">
      <c r="A18" s="167" t="s">
        <v>214</v>
      </c>
      <c r="B18" s="173">
        <v>643</v>
      </c>
      <c r="C18" s="174">
        <v>10</v>
      </c>
      <c r="D18" s="175">
        <v>502</v>
      </c>
      <c r="E18" s="173">
        <v>119</v>
      </c>
      <c r="F18" s="175">
        <v>22</v>
      </c>
      <c r="G18" s="173">
        <v>93</v>
      </c>
      <c r="H18" s="174">
        <v>17</v>
      </c>
      <c r="I18" s="175">
        <v>291</v>
      </c>
      <c r="J18" s="199"/>
      <c r="K18" s="173">
        <v>521</v>
      </c>
      <c r="L18" s="174">
        <v>3</v>
      </c>
      <c r="M18" s="175">
        <v>566</v>
      </c>
      <c r="N18" s="174">
        <v>98</v>
      </c>
      <c r="O18" s="175">
        <v>13</v>
      </c>
      <c r="P18" s="173">
        <v>81</v>
      </c>
      <c r="Q18" s="174">
        <v>28</v>
      </c>
      <c r="R18" s="175">
        <v>314</v>
      </c>
    </row>
    <row r="19" spans="1:18" ht="16.5" customHeight="1">
      <c r="A19" s="172" t="s">
        <v>215</v>
      </c>
      <c r="B19" s="173">
        <v>16</v>
      </c>
      <c r="C19" s="174">
        <v>1</v>
      </c>
      <c r="D19" s="175">
        <v>28</v>
      </c>
      <c r="E19" s="173">
        <v>5</v>
      </c>
      <c r="F19" s="175">
        <v>1</v>
      </c>
      <c r="G19" s="173">
        <v>4</v>
      </c>
      <c r="H19" s="174">
        <v>0</v>
      </c>
      <c r="I19" s="175">
        <v>36</v>
      </c>
      <c r="J19" s="199"/>
      <c r="K19" s="173">
        <v>12</v>
      </c>
      <c r="L19" s="174">
        <v>1</v>
      </c>
      <c r="M19" s="175">
        <v>19</v>
      </c>
      <c r="N19" s="174">
        <v>0</v>
      </c>
      <c r="O19" s="175">
        <v>1</v>
      </c>
      <c r="P19" s="173">
        <v>1</v>
      </c>
      <c r="Q19" s="174">
        <v>0</v>
      </c>
      <c r="R19" s="175">
        <v>35</v>
      </c>
    </row>
    <row r="20" spans="1:18" ht="16.5" customHeight="1">
      <c r="A20" s="167" t="s">
        <v>216</v>
      </c>
      <c r="B20" s="173">
        <v>126</v>
      </c>
      <c r="C20" s="174">
        <v>8</v>
      </c>
      <c r="D20" s="175">
        <v>340</v>
      </c>
      <c r="E20" s="173">
        <v>38</v>
      </c>
      <c r="F20" s="175">
        <v>4</v>
      </c>
      <c r="G20" s="173">
        <v>38</v>
      </c>
      <c r="H20" s="174">
        <v>17</v>
      </c>
      <c r="I20" s="175">
        <v>395</v>
      </c>
      <c r="J20" s="199"/>
      <c r="K20" s="173">
        <v>106</v>
      </c>
      <c r="L20" s="174">
        <v>7</v>
      </c>
      <c r="M20" s="175">
        <v>321</v>
      </c>
      <c r="N20" s="174">
        <v>32</v>
      </c>
      <c r="O20" s="175">
        <v>13</v>
      </c>
      <c r="P20" s="173">
        <v>37</v>
      </c>
      <c r="Q20" s="174">
        <v>14</v>
      </c>
      <c r="R20" s="175">
        <v>236</v>
      </c>
    </row>
    <row r="21" spans="1:18" ht="16.5" customHeight="1">
      <c r="A21" s="172" t="s">
        <v>217</v>
      </c>
      <c r="B21" s="173">
        <v>109</v>
      </c>
      <c r="C21" s="174">
        <v>8</v>
      </c>
      <c r="D21" s="175">
        <v>188</v>
      </c>
      <c r="E21" s="173">
        <v>21</v>
      </c>
      <c r="F21" s="175">
        <v>16</v>
      </c>
      <c r="G21" s="173">
        <v>19</v>
      </c>
      <c r="H21" s="174">
        <v>10</v>
      </c>
      <c r="I21" s="175">
        <v>229</v>
      </c>
      <c r="J21" s="199"/>
      <c r="K21" s="173">
        <v>72</v>
      </c>
      <c r="L21" s="174">
        <v>1</v>
      </c>
      <c r="M21" s="175">
        <v>133</v>
      </c>
      <c r="N21" s="174">
        <v>29</v>
      </c>
      <c r="O21" s="175">
        <v>14</v>
      </c>
      <c r="P21" s="173">
        <v>22</v>
      </c>
      <c r="Q21" s="174">
        <v>21</v>
      </c>
      <c r="R21" s="175">
        <v>707</v>
      </c>
    </row>
    <row r="22" spans="1:18" ht="16.5" customHeight="1">
      <c r="A22" s="167" t="s">
        <v>218</v>
      </c>
      <c r="B22" s="173">
        <v>20</v>
      </c>
      <c r="C22" s="174">
        <v>2</v>
      </c>
      <c r="D22" s="175">
        <v>34</v>
      </c>
      <c r="E22" s="173">
        <v>4</v>
      </c>
      <c r="F22" s="175">
        <v>0</v>
      </c>
      <c r="G22" s="173">
        <v>5</v>
      </c>
      <c r="H22" s="174">
        <v>2</v>
      </c>
      <c r="I22" s="175">
        <v>23</v>
      </c>
      <c r="J22" s="199"/>
      <c r="K22" s="173">
        <v>11</v>
      </c>
      <c r="L22" s="174">
        <v>0</v>
      </c>
      <c r="M22" s="175">
        <v>18</v>
      </c>
      <c r="N22" s="174">
        <v>5</v>
      </c>
      <c r="O22" s="175">
        <v>2</v>
      </c>
      <c r="P22" s="173">
        <v>2</v>
      </c>
      <c r="Q22" s="174">
        <v>3</v>
      </c>
      <c r="R22" s="175">
        <v>14</v>
      </c>
    </row>
    <row r="23" spans="1:18" ht="16.5" customHeight="1">
      <c r="A23" s="172" t="s">
        <v>219</v>
      </c>
      <c r="B23" s="173">
        <v>26</v>
      </c>
      <c r="C23" s="174">
        <v>8</v>
      </c>
      <c r="D23" s="175">
        <v>3</v>
      </c>
      <c r="E23" s="173">
        <v>9</v>
      </c>
      <c r="F23" s="175">
        <v>1</v>
      </c>
      <c r="G23" s="173">
        <v>5</v>
      </c>
      <c r="H23" s="174">
        <v>1</v>
      </c>
      <c r="I23" s="175">
        <v>31</v>
      </c>
      <c r="J23" s="199"/>
      <c r="K23" s="173">
        <v>16</v>
      </c>
      <c r="L23" s="174">
        <v>1</v>
      </c>
      <c r="M23" s="175">
        <v>5</v>
      </c>
      <c r="N23" s="174">
        <v>3</v>
      </c>
      <c r="O23" s="175">
        <v>1</v>
      </c>
      <c r="P23" s="173">
        <v>2</v>
      </c>
      <c r="Q23" s="174">
        <v>1</v>
      </c>
      <c r="R23" s="175">
        <v>16</v>
      </c>
    </row>
    <row r="24" spans="1:18" ht="16.5" customHeight="1">
      <c r="A24" s="167" t="s">
        <v>220</v>
      </c>
      <c r="B24" s="173">
        <v>29</v>
      </c>
      <c r="C24" s="174">
        <v>10</v>
      </c>
      <c r="D24" s="175">
        <v>17</v>
      </c>
      <c r="E24" s="173">
        <v>3</v>
      </c>
      <c r="F24" s="175">
        <v>0</v>
      </c>
      <c r="G24" s="173">
        <v>3</v>
      </c>
      <c r="H24" s="174">
        <v>0</v>
      </c>
      <c r="I24" s="175">
        <v>14</v>
      </c>
      <c r="J24" s="199"/>
      <c r="K24" s="173">
        <v>18</v>
      </c>
      <c r="L24" s="174">
        <v>3</v>
      </c>
      <c r="M24" s="175">
        <v>11</v>
      </c>
      <c r="N24" s="174">
        <v>4</v>
      </c>
      <c r="O24" s="175">
        <v>0</v>
      </c>
      <c r="P24" s="173">
        <v>0</v>
      </c>
      <c r="Q24" s="174">
        <v>0</v>
      </c>
      <c r="R24" s="175">
        <v>18</v>
      </c>
    </row>
    <row r="25" spans="1:18" ht="16.5" customHeight="1">
      <c r="A25" s="172" t="s">
        <v>221</v>
      </c>
      <c r="B25" s="173">
        <v>43</v>
      </c>
      <c r="C25" s="174">
        <v>6</v>
      </c>
      <c r="D25" s="175">
        <v>34</v>
      </c>
      <c r="E25" s="173">
        <v>9</v>
      </c>
      <c r="F25" s="175">
        <v>3</v>
      </c>
      <c r="G25" s="173">
        <v>3</v>
      </c>
      <c r="H25" s="174">
        <v>5</v>
      </c>
      <c r="I25" s="175">
        <v>21</v>
      </c>
      <c r="J25" s="199"/>
      <c r="K25" s="173">
        <v>32</v>
      </c>
      <c r="L25" s="174">
        <v>2</v>
      </c>
      <c r="M25" s="175">
        <v>31</v>
      </c>
      <c r="N25" s="174">
        <v>3</v>
      </c>
      <c r="O25" s="175">
        <v>2</v>
      </c>
      <c r="P25" s="173">
        <v>10</v>
      </c>
      <c r="Q25" s="174">
        <v>0</v>
      </c>
      <c r="R25" s="175">
        <v>18</v>
      </c>
    </row>
    <row r="26" spans="1:18" ht="16.5" customHeight="1">
      <c r="A26" s="167" t="s">
        <v>222</v>
      </c>
      <c r="B26" s="173">
        <v>35</v>
      </c>
      <c r="C26" s="174">
        <v>0</v>
      </c>
      <c r="D26" s="175">
        <v>25</v>
      </c>
      <c r="E26" s="173">
        <v>3</v>
      </c>
      <c r="F26" s="175">
        <v>4</v>
      </c>
      <c r="G26" s="173">
        <v>0</v>
      </c>
      <c r="H26" s="174">
        <v>1</v>
      </c>
      <c r="I26" s="175">
        <v>12</v>
      </c>
      <c r="J26" s="199"/>
      <c r="K26" s="173">
        <v>12</v>
      </c>
      <c r="L26" s="174">
        <v>0</v>
      </c>
      <c r="M26" s="175">
        <v>35</v>
      </c>
      <c r="N26" s="174">
        <v>1</v>
      </c>
      <c r="O26" s="175">
        <v>0</v>
      </c>
      <c r="P26" s="173">
        <v>0</v>
      </c>
      <c r="Q26" s="174">
        <v>2</v>
      </c>
      <c r="R26" s="175">
        <v>11</v>
      </c>
    </row>
    <row r="27" spans="1:18" ht="16.5" customHeight="1">
      <c r="A27" s="167" t="s">
        <v>223</v>
      </c>
      <c r="B27" s="173">
        <v>507</v>
      </c>
      <c r="C27" s="174">
        <v>15</v>
      </c>
      <c r="D27" s="175">
        <v>278</v>
      </c>
      <c r="E27" s="173">
        <v>80</v>
      </c>
      <c r="F27" s="175">
        <v>19</v>
      </c>
      <c r="G27" s="173">
        <v>82</v>
      </c>
      <c r="H27" s="174">
        <v>16</v>
      </c>
      <c r="I27" s="175">
        <v>244</v>
      </c>
      <c r="J27" s="199"/>
      <c r="K27" s="173">
        <v>377</v>
      </c>
      <c r="L27" s="174">
        <v>13</v>
      </c>
      <c r="M27" s="175">
        <v>321</v>
      </c>
      <c r="N27" s="174">
        <v>85</v>
      </c>
      <c r="O27" s="175">
        <v>17</v>
      </c>
      <c r="P27" s="173">
        <v>80</v>
      </c>
      <c r="Q27" s="174">
        <v>24</v>
      </c>
      <c r="R27" s="175">
        <v>293</v>
      </c>
    </row>
    <row r="28" spans="1:18" ht="16.5" customHeight="1">
      <c r="A28" s="167" t="s">
        <v>224</v>
      </c>
      <c r="B28" s="173">
        <v>52</v>
      </c>
      <c r="C28" s="174">
        <v>9</v>
      </c>
      <c r="D28" s="175">
        <v>52</v>
      </c>
      <c r="E28" s="173">
        <v>11</v>
      </c>
      <c r="F28" s="175">
        <v>7</v>
      </c>
      <c r="G28" s="173">
        <v>9</v>
      </c>
      <c r="H28" s="174">
        <v>1</v>
      </c>
      <c r="I28" s="175">
        <v>44</v>
      </c>
      <c r="J28" s="199"/>
      <c r="K28" s="173">
        <v>36</v>
      </c>
      <c r="L28" s="174">
        <v>5</v>
      </c>
      <c r="M28" s="175">
        <v>57</v>
      </c>
      <c r="N28" s="174">
        <v>9</v>
      </c>
      <c r="O28" s="175">
        <v>5</v>
      </c>
      <c r="P28" s="173">
        <v>5</v>
      </c>
      <c r="Q28" s="174">
        <v>2</v>
      </c>
      <c r="R28" s="175">
        <v>49</v>
      </c>
    </row>
    <row r="29" spans="1:18" ht="16.5" customHeight="1">
      <c r="A29" s="172" t="s">
        <v>225</v>
      </c>
      <c r="B29" s="173">
        <v>9</v>
      </c>
      <c r="C29" s="174">
        <v>10</v>
      </c>
      <c r="D29" s="175">
        <v>21</v>
      </c>
      <c r="E29" s="173">
        <v>1</v>
      </c>
      <c r="F29" s="175">
        <v>2</v>
      </c>
      <c r="G29" s="173">
        <v>2</v>
      </c>
      <c r="H29" s="174">
        <v>2</v>
      </c>
      <c r="I29" s="175">
        <v>5</v>
      </c>
      <c r="J29" s="199"/>
      <c r="K29" s="173">
        <v>15</v>
      </c>
      <c r="L29" s="174">
        <v>2</v>
      </c>
      <c r="M29" s="175">
        <v>10</v>
      </c>
      <c r="N29" s="174">
        <v>2</v>
      </c>
      <c r="O29" s="175">
        <v>1</v>
      </c>
      <c r="P29" s="173">
        <v>0</v>
      </c>
      <c r="Q29" s="174">
        <v>1</v>
      </c>
      <c r="R29" s="175">
        <v>95</v>
      </c>
    </row>
    <row r="30" spans="1:18" ht="16.5" customHeight="1">
      <c r="A30" s="167" t="s">
        <v>226</v>
      </c>
      <c r="B30" s="173">
        <v>61</v>
      </c>
      <c r="C30" s="174">
        <v>4</v>
      </c>
      <c r="D30" s="175">
        <v>61</v>
      </c>
      <c r="E30" s="173">
        <v>8</v>
      </c>
      <c r="F30" s="175">
        <v>1</v>
      </c>
      <c r="G30" s="173">
        <v>15</v>
      </c>
      <c r="H30" s="174">
        <v>2</v>
      </c>
      <c r="I30" s="175">
        <v>61</v>
      </c>
      <c r="J30" s="199"/>
      <c r="K30" s="173">
        <v>44</v>
      </c>
      <c r="L30" s="174">
        <v>0</v>
      </c>
      <c r="M30" s="175">
        <v>82</v>
      </c>
      <c r="N30" s="174">
        <v>11</v>
      </c>
      <c r="O30" s="175">
        <v>1</v>
      </c>
      <c r="P30" s="173">
        <v>9</v>
      </c>
      <c r="Q30" s="174">
        <v>2</v>
      </c>
      <c r="R30" s="175">
        <v>34</v>
      </c>
    </row>
    <row r="31" spans="1:18" ht="16.5" customHeight="1">
      <c r="A31" s="172" t="s">
        <v>227</v>
      </c>
      <c r="B31" s="173">
        <v>79</v>
      </c>
      <c r="C31" s="174">
        <v>2</v>
      </c>
      <c r="D31" s="175">
        <v>272</v>
      </c>
      <c r="E31" s="173">
        <v>34</v>
      </c>
      <c r="F31" s="175">
        <v>10</v>
      </c>
      <c r="G31" s="173">
        <v>31</v>
      </c>
      <c r="H31" s="174">
        <v>15</v>
      </c>
      <c r="I31" s="175">
        <v>153</v>
      </c>
      <c r="J31" s="199"/>
      <c r="K31" s="173">
        <v>98</v>
      </c>
      <c r="L31" s="174">
        <v>4</v>
      </c>
      <c r="M31" s="175">
        <v>215</v>
      </c>
      <c r="N31" s="174">
        <v>38</v>
      </c>
      <c r="O31" s="175">
        <v>12</v>
      </c>
      <c r="P31" s="173">
        <v>25</v>
      </c>
      <c r="Q31" s="174">
        <v>9</v>
      </c>
      <c r="R31" s="175">
        <v>95</v>
      </c>
    </row>
    <row r="32" spans="1:18" ht="16.5" customHeight="1">
      <c r="A32" s="167" t="s">
        <v>228</v>
      </c>
      <c r="B32" s="173">
        <v>152</v>
      </c>
      <c r="C32" s="174">
        <v>3</v>
      </c>
      <c r="D32" s="175">
        <v>67</v>
      </c>
      <c r="E32" s="173">
        <v>19</v>
      </c>
      <c r="F32" s="175">
        <v>0</v>
      </c>
      <c r="G32" s="173">
        <v>23</v>
      </c>
      <c r="H32" s="174">
        <v>4</v>
      </c>
      <c r="I32" s="175">
        <v>28</v>
      </c>
      <c r="J32" s="199"/>
      <c r="K32" s="173">
        <v>133</v>
      </c>
      <c r="L32" s="174">
        <v>6</v>
      </c>
      <c r="M32" s="175">
        <v>78</v>
      </c>
      <c r="N32" s="174">
        <v>29</v>
      </c>
      <c r="O32" s="175">
        <v>5</v>
      </c>
      <c r="P32" s="173">
        <v>15</v>
      </c>
      <c r="Q32" s="174">
        <v>2</v>
      </c>
      <c r="R32" s="175">
        <v>55</v>
      </c>
    </row>
    <row r="33" spans="1:18" ht="16.5" customHeight="1">
      <c r="A33" s="172" t="s">
        <v>229</v>
      </c>
      <c r="B33" s="173">
        <v>31</v>
      </c>
      <c r="C33" s="174">
        <v>2</v>
      </c>
      <c r="D33" s="175">
        <v>70</v>
      </c>
      <c r="E33" s="173">
        <v>6</v>
      </c>
      <c r="F33" s="175">
        <v>6</v>
      </c>
      <c r="G33" s="173">
        <v>15</v>
      </c>
      <c r="H33" s="174">
        <v>9</v>
      </c>
      <c r="I33" s="175">
        <v>51</v>
      </c>
      <c r="J33" s="199"/>
      <c r="K33" s="173">
        <v>27</v>
      </c>
      <c r="L33" s="174">
        <v>2</v>
      </c>
      <c r="M33" s="175">
        <v>59</v>
      </c>
      <c r="N33" s="174">
        <v>6</v>
      </c>
      <c r="O33" s="175">
        <v>7</v>
      </c>
      <c r="P33" s="173">
        <v>9</v>
      </c>
      <c r="Q33" s="174">
        <v>7</v>
      </c>
      <c r="R33" s="175">
        <v>45</v>
      </c>
    </row>
    <row r="34" spans="1:18" ht="16.5" customHeight="1">
      <c r="A34" s="167" t="s">
        <v>230</v>
      </c>
      <c r="B34" s="173">
        <v>84</v>
      </c>
      <c r="C34" s="174">
        <v>4</v>
      </c>
      <c r="D34" s="175">
        <v>36</v>
      </c>
      <c r="E34" s="173">
        <v>1</v>
      </c>
      <c r="F34" s="175">
        <v>2</v>
      </c>
      <c r="G34" s="173">
        <v>6</v>
      </c>
      <c r="H34" s="174">
        <v>5</v>
      </c>
      <c r="I34" s="175">
        <v>40</v>
      </c>
      <c r="J34" s="199"/>
      <c r="K34" s="173">
        <v>53</v>
      </c>
      <c r="L34" s="174">
        <v>2</v>
      </c>
      <c r="M34" s="175">
        <v>56</v>
      </c>
      <c r="N34" s="174">
        <v>0</v>
      </c>
      <c r="O34" s="175">
        <v>3</v>
      </c>
      <c r="P34" s="173">
        <v>6</v>
      </c>
      <c r="Q34" s="174">
        <v>4</v>
      </c>
      <c r="R34" s="175">
        <v>28</v>
      </c>
    </row>
    <row r="35" spans="1:18" ht="16.5" customHeight="1">
      <c r="A35" s="172" t="s">
        <v>231</v>
      </c>
      <c r="B35" s="173">
        <v>24</v>
      </c>
      <c r="C35" s="174">
        <v>4</v>
      </c>
      <c r="D35" s="175">
        <v>49</v>
      </c>
      <c r="E35" s="173">
        <v>5</v>
      </c>
      <c r="F35" s="175">
        <v>4</v>
      </c>
      <c r="G35" s="173">
        <v>4</v>
      </c>
      <c r="H35" s="174">
        <v>1</v>
      </c>
      <c r="I35" s="175">
        <v>31</v>
      </c>
      <c r="J35" s="199"/>
      <c r="K35" s="173">
        <v>11</v>
      </c>
      <c r="L35" s="174">
        <v>0</v>
      </c>
      <c r="M35" s="175">
        <v>24</v>
      </c>
      <c r="N35" s="174">
        <v>3</v>
      </c>
      <c r="O35" s="175">
        <v>6</v>
      </c>
      <c r="P35" s="173">
        <v>1</v>
      </c>
      <c r="Q35" s="174">
        <v>1</v>
      </c>
      <c r="R35" s="175">
        <v>29</v>
      </c>
    </row>
    <row r="36" spans="1:18" ht="16.5" customHeight="1">
      <c r="A36" s="167" t="s">
        <v>232</v>
      </c>
      <c r="B36" s="173">
        <v>62</v>
      </c>
      <c r="C36" s="174">
        <v>20</v>
      </c>
      <c r="D36" s="175">
        <v>49</v>
      </c>
      <c r="E36" s="173">
        <v>16</v>
      </c>
      <c r="F36" s="175">
        <v>17</v>
      </c>
      <c r="G36" s="173">
        <v>5</v>
      </c>
      <c r="H36" s="174">
        <v>8</v>
      </c>
      <c r="I36" s="175">
        <v>174</v>
      </c>
      <c r="J36" s="199"/>
      <c r="K36" s="173">
        <v>58</v>
      </c>
      <c r="L36" s="174">
        <v>9</v>
      </c>
      <c r="M36" s="175">
        <v>59</v>
      </c>
      <c r="N36" s="174">
        <v>9</v>
      </c>
      <c r="O36" s="175">
        <v>12</v>
      </c>
      <c r="P36" s="173">
        <v>16</v>
      </c>
      <c r="Q36" s="174">
        <v>10</v>
      </c>
      <c r="R36" s="175">
        <v>209</v>
      </c>
    </row>
    <row r="37" spans="1:18" ht="16.5" customHeight="1">
      <c r="A37" s="172" t="s">
        <v>233</v>
      </c>
      <c r="B37" s="173">
        <v>115</v>
      </c>
      <c r="C37" s="174">
        <v>3</v>
      </c>
      <c r="D37" s="175">
        <v>305</v>
      </c>
      <c r="E37" s="173">
        <v>22</v>
      </c>
      <c r="F37" s="175">
        <v>7</v>
      </c>
      <c r="G37" s="173">
        <v>30</v>
      </c>
      <c r="H37" s="174">
        <v>8</v>
      </c>
      <c r="I37" s="175">
        <v>128</v>
      </c>
      <c r="J37" s="199"/>
      <c r="K37" s="173">
        <v>84</v>
      </c>
      <c r="L37" s="174">
        <v>1</v>
      </c>
      <c r="M37" s="175">
        <v>241</v>
      </c>
      <c r="N37" s="174">
        <v>29</v>
      </c>
      <c r="O37" s="175">
        <v>9</v>
      </c>
      <c r="P37" s="173">
        <v>23</v>
      </c>
      <c r="Q37" s="174">
        <v>9</v>
      </c>
      <c r="R37" s="175">
        <v>167</v>
      </c>
    </row>
    <row r="38" spans="1:18" ht="16.5" customHeight="1">
      <c r="A38" s="167" t="s">
        <v>234</v>
      </c>
      <c r="B38" s="173">
        <v>249</v>
      </c>
      <c r="C38" s="174">
        <v>11</v>
      </c>
      <c r="D38" s="175">
        <v>190</v>
      </c>
      <c r="E38" s="173">
        <v>45</v>
      </c>
      <c r="F38" s="175">
        <v>2</v>
      </c>
      <c r="G38" s="173">
        <v>40</v>
      </c>
      <c r="H38" s="174">
        <v>5</v>
      </c>
      <c r="I38" s="175">
        <v>70</v>
      </c>
      <c r="J38" s="199"/>
      <c r="K38" s="173">
        <v>176</v>
      </c>
      <c r="L38" s="174">
        <v>0</v>
      </c>
      <c r="M38" s="175">
        <v>123</v>
      </c>
      <c r="N38" s="174">
        <v>36</v>
      </c>
      <c r="O38" s="175">
        <v>4</v>
      </c>
      <c r="P38" s="173">
        <v>35</v>
      </c>
      <c r="Q38" s="174">
        <v>7</v>
      </c>
      <c r="R38" s="175">
        <v>65</v>
      </c>
    </row>
    <row r="39" spans="1:18" ht="16.5" customHeight="1">
      <c r="A39" s="172" t="s">
        <v>235</v>
      </c>
      <c r="B39" s="173">
        <v>35</v>
      </c>
      <c r="C39" s="174">
        <v>9</v>
      </c>
      <c r="D39" s="175">
        <v>24</v>
      </c>
      <c r="E39" s="173">
        <v>13</v>
      </c>
      <c r="F39" s="175">
        <v>4</v>
      </c>
      <c r="G39" s="173">
        <v>10</v>
      </c>
      <c r="H39" s="174">
        <v>1</v>
      </c>
      <c r="I39" s="175">
        <v>31</v>
      </c>
      <c r="J39" s="199"/>
      <c r="K39" s="173">
        <v>22</v>
      </c>
      <c r="L39" s="174">
        <v>3</v>
      </c>
      <c r="M39" s="175">
        <v>25</v>
      </c>
      <c r="N39" s="174">
        <v>9</v>
      </c>
      <c r="O39" s="175">
        <v>5</v>
      </c>
      <c r="P39" s="173">
        <v>9</v>
      </c>
      <c r="Q39" s="174">
        <v>1</v>
      </c>
      <c r="R39" s="175">
        <v>21</v>
      </c>
    </row>
    <row r="40" spans="1:18" ht="16.5" customHeight="1">
      <c r="A40" s="167" t="s">
        <v>236</v>
      </c>
      <c r="B40" s="173">
        <v>12</v>
      </c>
      <c r="C40" s="174">
        <v>3</v>
      </c>
      <c r="D40" s="175">
        <v>18</v>
      </c>
      <c r="E40" s="173">
        <v>5</v>
      </c>
      <c r="F40" s="175">
        <v>2</v>
      </c>
      <c r="G40" s="173">
        <v>5</v>
      </c>
      <c r="H40" s="174">
        <v>0</v>
      </c>
      <c r="I40" s="175">
        <v>19</v>
      </c>
      <c r="J40" s="199"/>
      <c r="K40" s="173">
        <v>6</v>
      </c>
      <c r="L40" s="174">
        <v>3</v>
      </c>
      <c r="M40" s="175">
        <v>6</v>
      </c>
      <c r="N40" s="174">
        <v>3</v>
      </c>
      <c r="O40" s="175">
        <v>0</v>
      </c>
      <c r="P40" s="173">
        <v>4</v>
      </c>
      <c r="Q40" s="174">
        <v>0</v>
      </c>
      <c r="R40" s="175">
        <v>2</v>
      </c>
    </row>
    <row r="41" spans="1:18" ht="16.5" customHeight="1">
      <c r="A41" s="172" t="s">
        <v>237</v>
      </c>
      <c r="B41" s="173">
        <v>23</v>
      </c>
      <c r="C41" s="174">
        <v>2</v>
      </c>
      <c r="D41" s="175">
        <v>26</v>
      </c>
      <c r="E41" s="173">
        <v>2</v>
      </c>
      <c r="F41" s="175">
        <v>0</v>
      </c>
      <c r="G41" s="173">
        <v>0</v>
      </c>
      <c r="H41" s="174">
        <v>0</v>
      </c>
      <c r="I41" s="175">
        <v>7</v>
      </c>
      <c r="J41" s="199"/>
      <c r="K41" s="173">
        <v>15</v>
      </c>
      <c r="L41" s="174">
        <v>1</v>
      </c>
      <c r="M41" s="175">
        <v>15</v>
      </c>
      <c r="N41" s="174">
        <v>0</v>
      </c>
      <c r="O41" s="175">
        <v>0</v>
      </c>
      <c r="P41" s="173">
        <v>3</v>
      </c>
      <c r="Q41" s="174">
        <v>0</v>
      </c>
      <c r="R41" s="175">
        <v>7</v>
      </c>
    </row>
    <row r="42" spans="1:18" ht="16.5" customHeight="1">
      <c r="A42" s="167" t="s">
        <v>238</v>
      </c>
      <c r="B42" s="173">
        <v>136</v>
      </c>
      <c r="C42" s="174">
        <v>2</v>
      </c>
      <c r="D42" s="175">
        <v>101</v>
      </c>
      <c r="E42" s="173">
        <v>31</v>
      </c>
      <c r="F42" s="175">
        <v>3</v>
      </c>
      <c r="G42" s="173">
        <v>30</v>
      </c>
      <c r="H42" s="174">
        <v>2</v>
      </c>
      <c r="I42" s="175">
        <v>63</v>
      </c>
      <c r="J42" s="199"/>
      <c r="K42" s="173">
        <v>136</v>
      </c>
      <c r="L42" s="174">
        <v>4</v>
      </c>
      <c r="M42" s="175">
        <v>258</v>
      </c>
      <c r="N42" s="174">
        <v>22</v>
      </c>
      <c r="O42" s="175">
        <v>7</v>
      </c>
      <c r="P42" s="173">
        <v>23</v>
      </c>
      <c r="Q42" s="174">
        <v>4</v>
      </c>
      <c r="R42" s="175">
        <v>81</v>
      </c>
    </row>
    <row r="43" spans="1:18" ht="16.5" customHeight="1">
      <c r="A43" s="172" t="s">
        <v>239</v>
      </c>
      <c r="B43" s="173">
        <v>40</v>
      </c>
      <c r="C43" s="174">
        <v>5</v>
      </c>
      <c r="D43" s="175">
        <v>31</v>
      </c>
      <c r="E43" s="173">
        <v>9</v>
      </c>
      <c r="F43" s="175">
        <v>5</v>
      </c>
      <c r="G43" s="173">
        <v>10</v>
      </c>
      <c r="H43" s="174">
        <v>10</v>
      </c>
      <c r="I43" s="175">
        <v>139</v>
      </c>
      <c r="J43" s="199"/>
      <c r="K43" s="173">
        <v>37</v>
      </c>
      <c r="L43" s="174">
        <v>5</v>
      </c>
      <c r="M43" s="175">
        <v>45</v>
      </c>
      <c r="N43" s="174">
        <v>10</v>
      </c>
      <c r="O43" s="175">
        <v>11</v>
      </c>
      <c r="P43" s="173">
        <v>7</v>
      </c>
      <c r="Q43" s="174">
        <v>3</v>
      </c>
      <c r="R43" s="175">
        <v>33</v>
      </c>
    </row>
    <row r="44" spans="1:18" ht="16.5" customHeight="1">
      <c r="A44" s="167" t="s">
        <v>240</v>
      </c>
      <c r="B44" s="173">
        <v>223</v>
      </c>
      <c r="C44" s="174">
        <v>6</v>
      </c>
      <c r="D44" s="175">
        <v>144</v>
      </c>
      <c r="E44" s="173">
        <v>57</v>
      </c>
      <c r="F44" s="175">
        <v>8</v>
      </c>
      <c r="G44" s="173">
        <v>56</v>
      </c>
      <c r="H44" s="174">
        <v>17</v>
      </c>
      <c r="I44" s="175">
        <v>323</v>
      </c>
      <c r="J44" s="199"/>
      <c r="K44" s="173">
        <v>193</v>
      </c>
      <c r="L44" s="174">
        <v>0</v>
      </c>
      <c r="M44" s="175">
        <v>158</v>
      </c>
      <c r="N44" s="174">
        <v>67</v>
      </c>
      <c r="O44" s="175">
        <v>7</v>
      </c>
      <c r="P44" s="173">
        <v>56</v>
      </c>
      <c r="Q44" s="174">
        <v>7</v>
      </c>
      <c r="R44" s="175">
        <v>102</v>
      </c>
    </row>
    <row r="45" spans="1:18" ht="16.5" customHeight="1">
      <c r="A45" s="172" t="s">
        <v>241</v>
      </c>
      <c r="B45" s="173">
        <v>5057</v>
      </c>
      <c r="C45" s="174">
        <v>15</v>
      </c>
      <c r="D45" s="175">
        <v>4877</v>
      </c>
      <c r="E45" s="173">
        <v>1628</v>
      </c>
      <c r="F45" s="175">
        <v>46</v>
      </c>
      <c r="G45" s="173">
        <v>1733</v>
      </c>
      <c r="H45" s="174">
        <v>61</v>
      </c>
      <c r="I45" s="175">
        <v>1728</v>
      </c>
      <c r="J45" s="199"/>
      <c r="K45" s="173">
        <v>3956</v>
      </c>
      <c r="L45" s="174">
        <v>10</v>
      </c>
      <c r="M45" s="175">
        <v>4376</v>
      </c>
      <c r="N45" s="174">
        <v>2069</v>
      </c>
      <c r="O45" s="175">
        <v>48</v>
      </c>
      <c r="P45" s="173">
        <v>1595</v>
      </c>
      <c r="Q45" s="174">
        <v>52</v>
      </c>
      <c r="R45" s="175">
        <v>1830</v>
      </c>
    </row>
    <row r="46" spans="1:18" ht="16.5" customHeight="1">
      <c r="A46" s="167" t="s">
        <v>242</v>
      </c>
      <c r="B46" s="173">
        <v>848</v>
      </c>
      <c r="C46" s="174">
        <v>11</v>
      </c>
      <c r="D46" s="175">
        <v>505</v>
      </c>
      <c r="E46" s="173">
        <v>252</v>
      </c>
      <c r="F46" s="175">
        <v>24</v>
      </c>
      <c r="G46" s="173">
        <v>270</v>
      </c>
      <c r="H46" s="174">
        <v>35</v>
      </c>
      <c r="I46" s="175">
        <v>253</v>
      </c>
      <c r="J46" s="199"/>
      <c r="K46" s="173">
        <v>687</v>
      </c>
      <c r="L46" s="174">
        <v>19</v>
      </c>
      <c r="M46" s="175">
        <v>451</v>
      </c>
      <c r="N46" s="174">
        <v>310</v>
      </c>
      <c r="O46" s="175">
        <v>28</v>
      </c>
      <c r="P46" s="173">
        <v>262</v>
      </c>
      <c r="Q46" s="174">
        <v>25</v>
      </c>
      <c r="R46" s="175">
        <v>303</v>
      </c>
    </row>
    <row r="47" spans="1:18" ht="16.5" customHeight="1">
      <c r="A47" s="172" t="s">
        <v>243</v>
      </c>
      <c r="B47" s="173">
        <v>14</v>
      </c>
      <c r="C47" s="174">
        <v>1</v>
      </c>
      <c r="D47" s="175">
        <v>17</v>
      </c>
      <c r="E47" s="173">
        <v>5</v>
      </c>
      <c r="F47" s="175">
        <v>4</v>
      </c>
      <c r="G47" s="173">
        <v>9</v>
      </c>
      <c r="H47" s="174">
        <v>1</v>
      </c>
      <c r="I47" s="175">
        <v>8</v>
      </c>
      <c r="J47" s="199"/>
      <c r="K47" s="173">
        <v>7</v>
      </c>
      <c r="L47" s="174">
        <v>1</v>
      </c>
      <c r="M47" s="175">
        <v>18</v>
      </c>
      <c r="N47" s="174">
        <v>11</v>
      </c>
      <c r="O47" s="175">
        <v>2</v>
      </c>
      <c r="P47" s="173">
        <v>4</v>
      </c>
      <c r="Q47" s="174">
        <v>0</v>
      </c>
      <c r="R47" s="175">
        <v>23</v>
      </c>
    </row>
    <row r="48" spans="1:18" ht="16.5" customHeight="1">
      <c r="A48" s="167" t="s">
        <v>244</v>
      </c>
      <c r="B48" s="173">
        <v>39</v>
      </c>
      <c r="C48" s="174">
        <v>11</v>
      </c>
      <c r="D48" s="175">
        <v>32</v>
      </c>
      <c r="E48" s="173">
        <v>8</v>
      </c>
      <c r="F48" s="175">
        <v>0</v>
      </c>
      <c r="G48" s="173">
        <v>3</v>
      </c>
      <c r="H48" s="174">
        <v>6</v>
      </c>
      <c r="I48" s="175">
        <v>40</v>
      </c>
      <c r="J48" s="199"/>
      <c r="K48" s="173">
        <v>20</v>
      </c>
      <c r="L48" s="174">
        <v>4</v>
      </c>
      <c r="M48" s="175">
        <v>28</v>
      </c>
      <c r="N48" s="174">
        <v>4</v>
      </c>
      <c r="O48" s="175">
        <v>2</v>
      </c>
      <c r="P48" s="173">
        <v>10</v>
      </c>
      <c r="Q48" s="174">
        <v>5</v>
      </c>
      <c r="R48" s="175">
        <v>26</v>
      </c>
    </row>
    <row r="49" spans="1:18" ht="16.5" customHeight="1">
      <c r="A49" s="172" t="s">
        <v>245</v>
      </c>
      <c r="B49" s="173">
        <v>185</v>
      </c>
      <c r="C49" s="174">
        <v>11</v>
      </c>
      <c r="D49" s="175">
        <v>161</v>
      </c>
      <c r="E49" s="173">
        <v>27</v>
      </c>
      <c r="F49" s="175">
        <v>7</v>
      </c>
      <c r="G49" s="173">
        <v>56</v>
      </c>
      <c r="H49" s="174">
        <v>4</v>
      </c>
      <c r="I49" s="175">
        <v>109</v>
      </c>
      <c r="J49" s="199"/>
      <c r="K49" s="173">
        <v>153</v>
      </c>
      <c r="L49" s="174">
        <v>11</v>
      </c>
      <c r="M49" s="175">
        <v>113</v>
      </c>
      <c r="N49" s="174">
        <v>45</v>
      </c>
      <c r="O49" s="175">
        <v>6</v>
      </c>
      <c r="P49" s="173">
        <v>34</v>
      </c>
      <c r="Q49" s="174">
        <v>8</v>
      </c>
      <c r="R49" s="175">
        <v>96</v>
      </c>
    </row>
    <row r="50" spans="1:18" ht="16.5" customHeight="1">
      <c r="A50" s="167" t="s">
        <v>246</v>
      </c>
      <c r="B50" s="173">
        <v>24</v>
      </c>
      <c r="C50" s="174">
        <v>2</v>
      </c>
      <c r="D50" s="175">
        <v>72</v>
      </c>
      <c r="E50" s="173">
        <v>7</v>
      </c>
      <c r="F50" s="175">
        <v>2</v>
      </c>
      <c r="G50" s="173">
        <v>3</v>
      </c>
      <c r="H50" s="174">
        <v>0</v>
      </c>
      <c r="I50" s="175">
        <v>38</v>
      </c>
      <c r="J50" s="199"/>
      <c r="K50" s="173">
        <v>22</v>
      </c>
      <c r="L50" s="174">
        <v>4</v>
      </c>
      <c r="M50" s="175">
        <v>66</v>
      </c>
      <c r="N50" s="174">
        <v>6</v>
      </c>
      <c r="O50" s="175">
        <v>4</v>
      </c>
      <c r="P50" s="173">
        <v>6</v>
      </c>
      <c r="Q50" s="174">
        <v>0</v>
      </c>
      <c r="R50" s="175">
        <v>23</v>
      </c>
    </row>
    <row r="51" spans="1:18" ht="16.5" customHeight="1">
      <c r="A51" s="172" t="s">
        <v>247</v>
      </c>
      <c r="B51" s="173">
        <v>13</v>
      </c>
      <c r="C51" s="174">
        <v>1</v>
      </c>
      <c r="D51" s="175">
        <v>24</v>
      </c>
      <c r="E51" s="173">
        <v>5</v>
      </c>
      <c r="F51" s="175">
        <v>0</v>
      </c>
      <c r="G51" s="173">
        <v>8</v>
      </c>
      <c r="H51" s="174">
        <v>0</v>
      </c>
      <c r="I51" s="175">
        <v>42</v>
      </c>
      <c r="J51" s="199"/>
      <c r="K51" s="173">
        <v>13</v>
      </c>
      <c r="L51" s="174">
        <v>1</v>
      </c>
      <c r="M51" s="175">
        <v>26</v>
      </c>
      <c r="N51" s="174">
        <v>3</v>
      </c>
      <c r="O51" s="175">
        <v>0</v>
      </c>
      <c r="P51" s="173">
        <v>6</v>
      </c>
      <c r="Q51" s="174">
        <v>0</v>
      </c>
      <c r="R51" s="175">
        <v>30</v>
      </c>
    </row>
    <row r="52" spans="1:18" ht="16.5" customHeight="1">
      <c r="A52" s="167" t="s">
        <v>248</v>
      </c>
      <c r="B52" s="173">
        <v>289</v>
      </c>
      <c r="C52" s="174">
        <v>3</v>
      </c>
      <c r="D52" s="175">
        <v>137</v>
      </c>
      <c r="E52" s="173">
        <v>78</v>
      </c>
      <c r="F52" s="175">
        <v>13</v>
      </c>
      <c r="G52" s="173">
        <v>51</v>
      </c>
      <c r="H52" s="174">
        <v>13</v>
      </c>
      <c r="I52" s="175">
        <v>102</v>
      </c>
      <c r="J52" s="199"/>
      <c r="K52" s="173">
        <v>206</v>
      </c>
      <c r="L52" s="174">
        <v>3</v>
      </c>
      <c r="M52" s="175">
        <v>156</v>
      </c>
      <c r="N52" s="174">
        <v>65</v>
      </c>
      <c r="O52" s="175">
        <v>10</v>
      </c>
      <c r="P52" s="173">
        <v>36</v>
      </c>
      <c r="Q52" s="174">
        <v>10</v>
      </c>
      <c r="R52" s="175">
        <v>57</v>
      </c>
    </row>
    <row r="53" spans="1:18" ht="16.5" customHeight="1">
      <c r="A53" s="172" t="s">
        <v>249</v>
      </c>
      <c r="B53" s="173">
        <v>296</v>
      </c>
      <c r="C53" s="174">
        <v>27</v>
      </c>
      <c r="D53" s="175">
        <v>154</v>
      </c>
      <c r="E53" s="173">
        <v>60</v>
      </c>
      <c r="F53" s="175">
        <v>17</v>
      </c>
      <c r="G53" s="173">
        <v>57</v>
      </c>
      <c r="H53" s="174">
        <v>28</v>
      </c>
      <c r="I53" s="175">
        <v>211</v>
      </c>
      <c r="J53" s="199"/>
      <c r="K53" s="173">
        <v>229</v>
      </c>
      <c r="L53" s="174">
        <v>14</v>
      </c>
      <c r="M53" s="175">
        <v>155</v>
      </c>
      <c r="N53" s="174">
        <v>54</v>
      </c>
      <c r="O53" s="175">
        <v>13</v>
      </c>
      <c r="P53" s="173">
        <v>56</v>
      </c>
      <c r="Q53" s="174">
        <v>17</v>
      </c>
      <c r="R53" s="175">
        <v>156</v>
      </c>
    </row>
    <row r="54" spans="1:18" ht="16.5" customHeight="1">
      <c r="A54" s="167" t="s">
        <v>250</v>
      </c>
      <c r="B54" s="173">
        <v>41</v>
      </c>
      <c r="C54" s="174">
        <v>5</v>
      </c>
      <c r="D54" s="175">
        <v>86</v>
      </c>
      <c r="E54" s="173">
        <v>6</v>
      </c>
      <c r="F54" s="175">
        <v>6</v>
      </c>
      <c r="G54" s="173">
        <v>7</v>
      </c>
      <c r="H54" s="174">
        <v>2</v>
      </c>
      <c r="I54" s="175">
        <v>97</v>
      </c>
      <c r="J54" s="199"/>
      <c r="K54" s="173">
        <v>45</v>
      </c>
      <c r="L54" s="174">
        <v>3</v>
      </c>
      <c r="M54" s="175">
        <v>59</v>
      </c>
      <c r="N54" s="174">
        <v>6</v>
      </c>
      <c r="O54" s="175">
        <v>4</v>
      </c>
      <c r="P54" s="173">
        <v>6</v>
      </c>
      <c r="Q54" s="174">
        <v>4</v>
      </c>
      <c r="R54" s="175">
        <v>75</v>
      </c>
    </row>
    <row r="55" spans="1:18" ht="16.5" customHeight="1">
      <c r="A55" s="172" t="s">
        <v>251</v>
      </c>
      <c r="B55" s="173">
        <v>94</v>
      </c>
      <c r="C55" s="174">
        <v>0</v>
      </c>
      <c r="D55" s="175">
        <v>69</v>
      </c>
      <c r="E55" s="173">
        <v>19</v>
      </c>
      <c r="F55" s="175">
        <v>3</v>
      </c>
      <c r="G55" s="173">
        <v>9</v>
      </c>
      <c r="H55" s="174">
        <v>4</v>
      </c>
      <c r="I55" s="175">
        <v>42</v>
      </c>
      <c r="J55" s="199"/>
      <c r="K55" s="173">
        <v>71</v>
      </c>
      <c r="L55" s="174">
        <v>2</v>
      </c>
      <c r="M55" s="175">
        <v>49</v>
      </c>
      <c r="N55" s="174">
        <v>9</v>
      </c>
      <c r="O55" s="175">
        <v>4</v>
      </c>
      <c r="P55" s="173">
        <v>15</v>
      </c>
      <c r="Q55" s="174">
        <v>8</v>
      </c>
      <c r="R55" s="175">
        <v>50</v>
      </c>
    </row>
    <row r="56" spans="1:18" ht="16.5" customHeight="1">
      <c r="A56" s="167" t="s">
        <v>252</v>
      </c>
      <c r="B56" s="173">
        <v>123</v>
      </c>
      <c r="C56" s="174">
        <v>8</v>
      </c>
      <c r="D56" s="175">
        <v>182</v>
      </c>
      <c r="E56" s="173">
        <v>34</v>
      </c>
      <c r="F56" s="175">
        <v>7</v>
      </c>
      <c r="G56" s="173">
        <v>14</v>
      </c>
      <c r="H56" s="174">
        <v>6</v>
      </c>
      <c r="I56" s="175">
        <v>168</v>
      </c>
      <c r="J56" s="199"/>
      <c r="K56" s="173">
        <v>100</v>
      </c>
      <c r="L56" s="174">
        <v>6</v>
      </c>
      <c r="M56" s="175">
        <v>130</v>
      </c>
      <c r="N56" s="174">
        <v>21</v>
      </c>
      <c r="O56" s="175">
        <v>5</v>
      </c>
      <c r="P56" s="173">
        <v>16</v>
      </c>
      <c r="Q56" s="174">
        <v>14</v>
      </c>
      <c r="R56" s="175">
        <v>155</v>
      </c>
    </row>
    <row r="57" spans="1:18" ht="16.5" customHeight="1">
      <c r="A57" s="172" t="s">
        <v>253</v>
      </c>
      <c r="B57" s="173">
        <v>115</v>
      </c>
      <c r="C57" s="174">
        <v>5</v>
      </c>
      <c r="D57" s="175">
        <v>173</v>
      </c>
      <c r="E57" s="173">
        <v>11</v>
      </c>
      <c r="F57" s="175">
        <v>3</v>
      </c>
      <c r="G57" s="173">
        <v>5</v>
      </c>
      <c r="H57" s="174">
        <v>4</v>
      </c>
      <c r="I57" s="175">
        <v>82</v>
      </c>
      <c r="J57" s="199"/>
      <c r="K57" s="173">
        <v>76</v>
      </c>
      <c r="L57" s="174">
        <v>6</v>
      </c>
      <c r="M57" s="175">
        <v>117</v>
      </c>
      <c r="N57" s="174">
        <v>15</v>
      </c>
      <c r="O57" s="175">
        <v>7</v>
      </c>
      <c r="P57" s="173">
        <v>12</v>
      </c>
      <c r="Q57" s="174">
        <v>3</v>
      </c>
      <c r="R57" s="175">
        <v>87</v>
      </c>
    </row>
    <row r="58" spans="1:18" ht="16.5" customHeight="1">
      <c r="A58" s="167" t="s">
        <v>254</v>
      </c>
      <c r="B58" s="173">
        <v>79</v>
      </c>
      <c r="C58" s="174">
        <v>5</v>
      </c>
      <c r="D58" s="175">
        <v>26</v>
      </c>
      <c r="E58" s="173">
        <v>3</v>
      </c>
      <c r="F58" s="175">
        <v>0</v>
      </c>
      <c r="G58" s="173">
        <v>2</v>
      </c>
      <c r="H58" s="174">
        <v>0</v>
      </c>
      <c r="I58" s="175">
        <v>19</v>
      </c>
      <c r="J58" s="199"/>
      <c r="K58" s="173">
        <v>44</v>
      </c>
      <c r="L58" s="174">
        <v>5</v>
      </c>
      <c r="M58" s="175">
        <v>14</v>
      </c>
      <c r="N58" s="174">
        <v>2</v>
      </c>
      <c r="O58" s="175">
        <v>1</v>
      </c>
      <c r="P58" s="173">
        <v>4</v>
      </c>
      <c r="Q58" s="174">
        <v>1</v>
      </c>
      <c r="R58" s="175">
        <v>8</v>
      </c>
    </row>
    <row r="59" spans="1:18" ht="16.5" customHeight="1">
      <c r="A59" s="172" t="s">
        <v>255</v>
      </c>
      <c r="B59" s="173">
        <v>206</v>
      </c>
      <c r="C59" s="174">
        <v>3</v>
      </c>
      <c r="D59" s="175">
        <v>317</v>
      </c>
      <c r="E59" s="173">
        <v>46</v>
      </c>
      <c r="F59" s="175">
        <v>4</v>
      </c>
      <c r="G59" s="173">
        <v>32</v>
      </c>
      <c r="H59" s="174">
        <v>13</v>
      </c>
      <c r="I59" s="175">
        <v>314</v>
      </c>
      <c r="J59" s="199"/>
      <c r="K59" s="173">
        <v>153</v>
      </c>
      <c r="L59" s="174">
        <v>1</v>
      </c>
      <c r="M59" s="175">
        <v>197</v>
      </c>
      <c r="N59" s="174">
        <v>46</v>
      </c>
      <c r="O59" s="175">
        <v>4</v>
      </c>
      <c r="P59" s="173">
        <v>28</v>
      </c>
      <c r="Q59" s="174">
        <v>0</v>
      </c>
      <c r="R59" s="175">
        <v>95</v>
      </c>
    </row>
    <row r="60" spans="1:18" ht="16.5" customHeight="1">
      <c r="A60" s="167" t="s">
        <v>256</v>
      </c>
      <c r="B60" s="173">
        <v>28</v>
      </c>
      <c r="C60" s="174">
        <v>16</v>
      </c>
      <c r="D60" s="175">
        <v>9</v>
      </c>
      <c r="E60" s="173">
        <v>2</v>
      </c>
      <c r="F60" s="175">
        <v>7</v>
      </c>
      <c r="G60" s="173">
        <v>2</v>
      </c>
      <c r="H60" s="174">
        <v>0</v>
      </c>
      <c r="I60" s="175">
        <v>18</v>
      </c>
      <c r="J60" s="199"/>
      <c r="K60" s="173">
        <v>16</v>
      </c>
      <c r="L60" s="174">
        <v>5</v>
      </c>
      <c r="M60" s="175">
        <v>7</v>
      </c>
      <c r="N60" s="174">
        <v>3</v>
      </c>
      <c r="O60" s="175">
        <v>3</v>
      </c>
      <c r="P60" s="173">
        <v>0</v>
      </c>
      <c r="Q60" s="174">
        <v>0</v>
      </c>
      <c r="R60" s="175">
        <v>9</v>
      </c>
    </row>
    <row r="61" spans="1:18" ht="16.5" customHeight="1">
      <c r="A61" s="172" t="s">
        <v>257</v>
      </c>
      <c r="B61" s="173">
        <v>35</v>
      </c>
      <c r="C61" s="174">
        <v>21</v>
      </c>
      <c r="D61" s="175">
        <v>60</v>
      </c>
      <c r="E61" s="173">
        <v>6</v>
      </c>
      <c r="F61" s="175">
        <v>7</v>
      </c>
      <c r="G61" s="173">
        <v>9</v>
      </c>
      <c r="H61" s="174">
        <v>6</v>
      </c>
      <c r="I61" s="175">
        <v>26</v>
      </c>
      <c r="J61" s="199"/>
      <c r="K61" s="173">
        <v>28</v>
      </c>
      <c r="L61" s="174">
        <v>7</v>
      </c>
      <c r="M61" s="175">
        <v>31</v>
      </c>
      <c r="N61" s="174">
        <v>8</v>
      </c>
      <c r="O61" s="175">
        <v>1</v>
      </c>
      <c r="P61" s="173">
        <v>2</v>
      </c>
      <c r="Q61" s="174">
        <v>4</v>
      </c>
      <c r="R61" s="175">
        <v>20</v>
      </c>
    </row>
    <row r="62" spans="1:18" ht="16.5" customHeight="1">
      <c r="A62" s="167" t="s">
        <v>258</v>
      </c>
      <c r="B62" s="173">
        <v>28</v>
      </c>
      <c r="C62" s="174">
        <v>4</v>
      </c>
      <c r="D62" s="175">
        <v>16</v>
      </c>
      <c r="E62" s="173">
        <v>9</v>
      </c>
      <c r="F62" s="175">
        <v>1</v>
      </c>
      <c r="G62" s="173">
        <v>2</v>
      </c>
      <c r="H62" s="174">
        <v>0</v>
      </c>
      <c r="I62" s="175">
        <v>6</v>
      </c>
      <c r="J62" s="199"/>
      <c r="K62" s="173">
        <v>15</v>
      </c>
      <c r="L62" s="174">
        <v>0</v>
      </c>
      <c r="M62" s="175">
        <v>17</v>
      </c>
      <c r="N62" s="174">
        <v>3</v>
      </c>
      <c r="O62" s="175">
        <v>0</v>
      </c>
      <c r="P62" s="173">
        <v>6</v>
      </c>
      <c r="Q62" s="174">
        <v>1</v>
      </c>
      <c r="R62" s="175">
        <v>52</v>
      </c>
    </row>
    <row r="63" spans="1:18" ht="16.5" customHeight="1">
      <c r="A63" s="172" t="s">
        <v>259</v>
      </c>
      <c r="B63" s="173">
        <v>41</v>
      </c>
      <c r="C63" s="174">
        <v>0</v>
      </c>
      <c r="D63" s="175">
        <v>93</v>
      </c>
      <c r="E63" s="173">
        <v>10</v>
      </c>
      <c r="F63" s="175">
        <v>1</v>
      </c>
      <c r="G63" s="173">
        <v>22</v>
      </c>
      <c r="H63" s="174">
        <v>3</v>
      </c>
      <c r="I63" s="175">
        <v>156</v>
      </c>
      <c r="J63" s="199"/>
      <c r="K63" s="173">
        <v>42</v>
      </c>
      <c r="L63" s="174">
        <v>2</v>
      </c>
      <c r="M63" s="175">
        <v>112</v>
      </c>
      <c r="N63" s="174">
        <v>11</v>
      </c>
      <c r="O63" s="175">
        <v>1</v>
      </c>
      <c r="P63" s="173">
        <v>8</v>
      </c>
      <c r="Q63" s="174">
        <v>3</v>
      </c>
      <c r="R63" s="175">
        <v>86</v>
      </c>
    </row>
    <row r="64" spans="1:18" ht="16.5" customHeight="1">
      <c r="A64" s="167" t="s">
        <v>260</v>
      </c>
      <c r="B64" s="173">
        <v>28</v>
      </c>
      <c r="C64" s="174">
        <v>5</v>
      </c>
      <c r="D64" s="175">
        <v>33</v>
      </c>
      <c r="E64" s="173">
        <v>8</v>
      </c>
      <c r="F64" s="175">
        <v>1</v>
      </c>
      <c r="G64" s="173">
        <v>3</v>
      </c>
      <c r="H64" s="174">
        <v>2</v>
      </c>
      <c r="I64" s="175">
        <v>73</v>
      </c>
      <c r="J64" s="199"/>
      <c r="K64" s="173">
        <v>24</v>
      </c>
      <c r="L64" s="174">
        <v>3</v>
      </c>
      <c r="M64" s="175">
        <v>28</v>
      </c>
      <c r="N64" s="174">
        <v>6</v>
      </c>
      <c r="O64" s="175">
        <v>1</v>
      </c>
      <c r="P64" s="173">
        <v>8</v>
      </c>
      <c r="Q64" s="174">
        <v>4</v>
      </c>
      <c r="R64" s="175">
        <v>39</v>
      </c>
    </row>
    <row r="65" spans="1:18" ht="16.5" customHeight="1">
      <c r="A65" s="172" t="s">
        <v>261</v>
      </c>
      <c r="B65" s="173">
        <v>92</v>
      </c>
      <c r="C65" s="174">
        <v>2</v>
      </c>
      <c r="D65" s="175">
        <v>129</v>
      </c>
      <c r="E65" s="173">
        <v>22</v>
      </c>
      <c r="F65" s="175">
        <v>5</v>
      </c>
      <c r="G65" s="173">
        <v>13</v>
      </c>
      <c r="H65" s="174">
        <v>5</v>
      </c>
      <c r="I65" s="175">
        <v>36</v>
      </c>
      <c r="J65" s="199"/>
      <c r="K65" s="173">
        <v>63</v>
      </c>
      <c r="L65" s="174">
        <v>2</v>
      </c>
      <c r="M65" s="175">
        <v>103</v>
      </c>
      <c r="N65" s="174">
        <v>17</v>
      </c>
      <c r="O65" s="175">
        <v>5</v>
      </c>
      <c r="P65" s="173">
        <v>10</v>
      </c>
      <c r="Q65" s="174">
        <v>4</v>
      </c>
      <c r="R65" s="175">
        <v>50</v>
      </c>
    </row>
    <row r="66" spans="1:18" ht="16.5" customHeight="1">
      <c r="A66" s="167" t="s">
        <v>262</v>
      </c>
      <c r="B66" s="173">
        <v>119</v>
      </c>
      <c r="C66" s="174">
        <v>4</v>
      </c>
      <c r="D66" s="175">
        <v>83</v>
      </c>
      <c r="E66" s="173">
        <v>37</v>
      </c>
      <c r="F66" s="175">
        <v>1</v>
      </c>
      <c r="G66" s="173">
        <v>35</v>
      </c>
      <c r="H66" s="174">
        <v>6</v>
      </c>
      <c r="I66" s="175">
        <v>251</v>
      </c>
      <c r="J66" s="199"/>
      <c r="K66" s="173">
        <v>86</v>
      </c>
      <c r="L66" s="174">
        <v>1</v>
      </c>
      <c r="M66" s="175">
        <v>135</v>
      </c>
      <c r="N66" s="174">
        <v>37</v>
      </c>
      <c r="O66" s="175">
        <v>2</v>
      </c>
      <c r="P66" s="173">
        <v>28</v>
      </c>
      <c r="Q66" s="174">
        <v>4</v>
      </c>
      <c r="R66" s="175">
        <v>86</v>
      </c>
    </row>
    <row r="67" spans="1:18" ht="16.5" customHeight="1">
      <c r="A67" s="172" t="s">
        <v>263</v>
      </c>
      <c r="B67" s="173">
        <v>22</v>
      </c>
      <c r="C67" s="174">
        <v>1</v>
      </c>
      <c r="D67" s="175">
        <v>4</v>
      </c>
      <c r="E67" s="173">
        <v>1</v>
      </c>
      <c r="F67" s="175">
        <v>0</v>
      </c>
      <c r="G67" s="173">
        <v>4</v>
      </c>
      <c r="H67" s="174">
        <v>1</v>
      </c>
      <c r="I67" s="175">
        <v>10</v>
      </c>
      <c r="J67" s="199"/>
      <c r="K67" s="173">
        <v>14</v>
      </c>
      <c r="L67" s="174">
        <v>1</v>
      </c>
      <c r="M67" s="175">
        <v>4</v>
      </c>
      <c r="N67" s="174">
        <v>4</v>
      </c>
      <c r="O67" s="175">
        <v>1</v>
      </c>
      <c r="P67" s="173">
        <v>4</v>
      </c>
      <c r="Q67" s="174">
        <v>1</v>
      </c>
      <c r="R67" s="175">
        <v>5</v>
      </c>
    </row>
    <row r="68" spans="1:18" ht="16.5" customHeight="1">
      <c r="A68" s="167" t="s">
        <v>264</v>
      </c>
      <c r="B68" s="173">
        <v>13</v>
      </c>
      <c r="C68" s="174">
        <v>2</v>
      </c>
      <c r="D68" s="175">
        <v>12</v>
      </c>
      <c r="E68" s="173">
        <v>4</v>
      </c>
      <c r="F68" s="175">
        <v>2</v>
      </c>
      <c r="G68" s="173">
        <v>0</v>
      </c>
      <c r="H68" s="174">
        <v>5</v>
      </c>
      <c r="I68" s="175">
        <v>19</v>
      </c>
      <c r="J68" s="199"/>
      <c r="K68" s="173">
        <v>13</v>
      </c>
      <c r="L68" s="174">
        <v>2</v>
      </c>
      <c r="M68" s="175">
        <v>7</v>
      </c>
      <c r="N68" s="174">
        <v>1</v>
      </c>
      <c r="O68" s="175">
        <v>2</v>
      </c>
      <c r="P68" s="173">
        <v>1</v>
      </c>
      <c r="Q68" s="174">
        <v>1</v>
      </c>
      <c r="R68" s="175">
        <v>8</v>
      </c>
    </row>
    <row r="69" spans="1:18" ht="16.5" customHeight="1">
      <c r="A69" s="172" t="s">
        <v>265</v>
      </c>
      <c r="B69" s="173">
        <v>62</v>
      </c>
      <c r="C69" s="174">
        <v>3</v>
      </c>
      <c r="D69" s="175">
        <v>72</v>
      </c>
      <c r="E69" s="173">
        <v>16</v>
      </c>
      <c r="F69" s="175">
        <v>5</v>
      </c>
      <c r="G69" s="173">
        <v>7</v>
      </c>
      <c r="H69" s="174">
        <v>4</v>
      </c>
      <c r="I69" s="175">
        <v>36</v>
      </c>
      <c r="J69" s="199"/>
      <c r="K69" s="173">
        <v>53</v>
      </c>
      <c r="L69" s="174">
        <v>2</v>
      </c>
      <c r="M69" s="175">
        <v>60</v>
      </c>
      <c r="N69" s="174">
        <v>10</v>
      </c>
      <c r="O69" s="175">
        <v>5</v>
      </c>
      <c r="P69" s="173">
        <v>7</v>
      </c>
      <c r="Q69" s="174">
        <v>5</v>
      </c>
      <c r="R69" s="175">
        <v>31</v>
      </c>
    </row>
    <row r="70" spans="1:18" ht="16.5" customHeight="1">
      <c r="A70" s="167" t="s">
        <v>266</v>
      </c>
      <c r="B70" s="173">
        <v>122</v>
      </c>
      <c r="C70" s="174">
        <v>13</v>
      </c>
      <c r="D70" s="175">
        <v>276</v>
      </c>
      <c r="E70" s="173">
        <v>33</v>
      </c>
      <c r="F70" s="175">
        <v>4</v>
      </c>
      <c r="G70" s="173">
        <v>15</v>
      </c>
      <c r="H70" s="174">
        <v>5</v>
      </c>
      <c r="I70" s="175">
        <v>281</v>
      </c>
      <c r="J70" s="199"/>
      <c r="K70" s="173">
        <v>80</v>
      </c>
      <c r="L70" s="174">
        <v>6</v>
      </c>
      <c r="M70" s="175">
        <v>171</v>
      </c>
      <c r="N70" s="174">
        <v>27</v>
      </c>
      <c r="O70" s="175">
        <v>4</v>
      </c>
      <c r="P70" s="173">
        <v>14</v>
      </c>
      <c r="Q70" s="174">
        <v>5</v>
      </c>
      <c r="R70" s="175">
        <v>86</v>
      </c>
    </row>
    <row r="71" spans="1:18" ht="16.5" customHeight="1">
      <c r="A71" s="172" t="s">
        <v>267</v>
      </c>
      <c r="B71" s="173">
        <v>32</v>
      </c>
      <c r="C71" s="174">
        <v>6</v>
      </c>
      <c r="D71" s="175">
        <v>53</v>
      </c>
      <c r="E71" s="173">
        <v>10</v>
      </c>
      <c r="F71" s="175">
        <v>6</v>
      </c>
      <c r="G71" s="173">
        <v>9</v>
      </c>
      <c r="H71" s="174">
        <v>6</v>
      </c>
      <c r="I71" s="175">
        <v>83</v>
      </c>
      <c r="J71" s="199"/>
      <c r="K71" s="173">
        <v>31</v>
      </c>
      <c r="L71" s="174">
        <v>1</v>
      </c>
      <c r="M71" s="175">
        <v>77</v>
      </c>
      <c r="N71" s="174">
        <v>2</v>
      </c>
      <c r="O71" s="175">
        <v>8</v>
      </c>
      <c r="P71" s="173">
        <v>8</v>
      </c>
      <c r="Q71" s="174">
        <v>5</v>
      </c>
      <c r="R71" s="175">
        <v>58</v>
      </c>
    </row>
    <row r="72" spans="1:18" ht="16.5" customHeight="1">
      <c r="A72" s="167" t="s">
        <v>268</v>
      </c>
      <c r="B72" s="173">
        <v>90</v>
      </c>
      <c r="C72" s="174">
        <v>2</v>
      </c>
      <c r="D72" s="175">
        <v>64</v>
      </c>
      <c r="E72" s="173">
        <v>27</v>
      </c>
      <c r="F72" s="175">
        <v>8</v>
      </c>
      <c r="G72" s="173">
        <v>14</v>
      </c>
      <c r="H72" s="174">
        <v>2</v>
      </c>
      <c r="I72" s="175">
        <v>33</v>
      </c>
      <c r="J72" s="199"/>
      <c r="K72" s="173">
        <v>73</v>
      </c>
      <c r="L72" s="174">
        <v>4</v>
      </c>
      <c r="M72" s="175">
        <v>37</v>
      </c>
      <c r="N72" s="174">
        <v>16</v>
      </c>
      <c r="O72" s="175">
        <v>3</v>
      </c>
      <c r="P72" s="173">
        <v>13</v>
      </c>
      <c r="Q72" s="174">
        <v>4</v>
      </c>
      <c r="R72" s="175">
        <v>34</v>
      </c>
    </row>
    <row r="73" spans="1:18" ht="16.5" customHeight="1">
      <c r="A73" s="172" t="s">
        <v>269</v>
      </c>
      <c r="B73" s="173">
        <v>5</v>
      </c>
      <c r="C73" s="174">
        <v>1</v>
      </c>
      <c r="D73" s="175">
        <v>11</v>
      </c>
      <c r="E73" s="173">
        <v>0</v>
      </c>
      <c r="F73" s="175">
        <v>0</v>
      </c>
      <c r="G73" s="173">
        <v>0</v>
      </c>
      <c r="H73" s="174">
        <v>0</v>
      </c>
      <c r="I73" s="175">
        <v>6</v>
      </c>
      <c r="J73" s="199"/>
      <c r="K73" s="173">
        <v>6</v>
      </c>
      <c r="L73" s="174">
        <v>0</v>
      </c>
      <c r="M73" s="175">
        <v>9</v>
      </c>
      <c r="N73" s="174">
        <v>2</v>
      </c>
      <c r="O73" s="175">
        <v>0</v>
      </c>
      <c r="P73" s="173">
        <v>0</v>
      </c>
      <c r="Q73" s="174">
        <v>0</v>
      </c>
      <c r="R73" s="175">
        <v>4</v>
      </c>
    </row>
    <row r="74" spans="1:18" ht="16.5" customHeight="1">
      <c r="A74" s="167" t="s">
        <v>270</v>
      </c>
      <c r="B74" s="173">
        <v>153</v>
      </c>
      <c r="C74" s="174">
        <v>6</v>
      </c>
      <c r="D74" s="175">
        <v>96</v>
      </c>
      <c r="E74" s="173">
        <v>23</v>
      </c>
      <c r="F74" s="175">
        <v>3</v>
      </c>
      <c r="G74" s="173">
        <v>15</v>
      </c>
      <c r="H74" s="174">
        <v>0</v>
      </c>
      <c r="I74" s="175">
        <v>45</v>
      </c>
      <c r="J74" s="199"/>
      <c r="K74" s="173">
        <v>104</v>
      </c>
      <c r="L74" s="174">
        <v>3</v>
      </c>
      <c r="M74" s="175">
        <v>83</v>
      </c>
      <c r="N74" s="174">
        <v>15</v>
      </c>
      <c r="O74" s="175">
        <v>1</v>
      </c>
      <c r="P74" s="173">
        <v>12</v>
      </c>
      <c r="Q74" s="174">
        <v>0</v>
      </c>
      <c r="R74" s="175">
        <v>83</v>
      </c>
    </row>
    <row r="75" spans="1:18" ht="16.5" customHeight="1">
      <c r="A75" s="172" t="s">
        <v>271</v>
      </c>
      <c r="B75" s="173">
        <v>32</v>
      </c>
      <c r="C75" s="174">
        <v>2</v>
      </c>
      <c r="D75" s="175">
        <v>38</v>
      </c>
      <c r="E75" s="173">
        <v>10</v>
      </c>
      <c r="F75" s="175">
        <v>4</v>
      </c>
      <c r="G75" s="173">
        <v>12</v>
      </c>
      <c r="H75" s="174">
        <v>3</v>
      </c>
      <c r="I75" s="175">
        <v>24</v>
      </c>
      <c r="J75" s="199"/>
      <c r="K75" s="173">
        <v>14</v>
      </c>
      <c r="L75" s="174">
        <v>1</v>
      </c>
      <c r="M75" s="175">
        <v>32</v>
      </c>
      <c r="N75" s="174">
        <v>12</v>
      </c>
      <c r="O75" s="175">
        <v>3</v>
      </c>
      <c r="P75" s="173">
        <v>5</v>
      </c>
      <c r="Q75" s="174">
        <v>1</v>
      </c>
      <c r="R75" s="175">
        <v>21</v>
      </c>
    </row>
    <row r="76" spans="1:18" ht="16.5" customHeight="1">
      <c r="A76" s="167" t="s">
        <v>272</v>
      </c>
      <c r="B76" s="173">
        <v>79</v>
      </c>
      <c r="C76" s="174">
        <v>10</v>
      </c>
      <c r="D76" s="175">
        <v>50</v>
      </c>
      <c r="E76" s="173">
        <v>15</v>
      </c>
      <c r="F76" s="175">
        <v>5</v>
      </c>
      <c r="G76" s="173">
        <v>14</v>
      </c>
      <c r="H76" s="174">
        <v>2</v>
      </c>
      <c r="I76" s="175">
        <v>54</v>
      </c>
      <c r="J76" s="199"/>
      <c r="K76" s="173">
        <v>64</v>
      </c>
      <c r="L76" s="174">
        <v>7</v>
      </c>
      <c r="M76" s="175">
        <v>56</v>
      </c>
      <c r="N76" s="174">
        <v>20</v>
      </c>
      <c r="O76" s="175">
        <v>3</v>
      </c>
      <c r="P76" s="173">
        <v>7</v>
      </c>
      <c r="Q76" s="174">
        <v>8</v>
      </c>
      <c r="R76" s="175">
        <v>45</v>
      </c>
    </row>
    <row r="77" spans="1:18" ht="16.5" customHeight="1">
      <c r="A77" s="172" t="s">
        <v>273</v>
      </c>
      <c r="B77" s="173">
        <v>36</v>
      </c>
      <c r="C77" s="174">
        <v>2</v>
      </c>
      <c r="D77" s="175">
        <v>18</v>
      </c>
      <c r="E77" s="173">
        <v>3</v>
      </c>
      <c r="F77" s="175">
        <v>4</v>
      </c>
      <c r="G77" s="173">
        <v>3</v>
      </c>
      <c r="H77" s="174">
        <v>2</v>
      </c>
      <c r="I77" s="175">
        <v>445</v>
      </c>
      <c r="J77" s="199"/>
      <c r="K77" s="173">
        <v>19</v>
      </c>
      <c r="L77" s="174">
        <v>2</v>
      </c>
      <c r="M77" s="175">
        <v>38</v>
      </c>
      <c r="N77" s="174">
        <v>3</v>
      </c>
      <c r="O77" s="175">
        <v>4</v>
      </c>
      <c r="P77" s="173">
        <v>5</v>
      </c>
      <c r="Q77" s="174">
        <v>2</v>
      </c>
      <c r="R77" s="175">
        <v>97</v>
      </c>
    </row>
    <row r="78" spans="1:18" ht="16.5" customHeight="1">
      <c r="A78" s="167" t="s">
        <v>274</v>
      </c>
      <c r="B78" s="173">
        <v>56</v>
      </c>
      <c r="C78" s="174">
        <v>2</v>
      </c>
      <c r="D78" s="175">
        <v>111</v>
      </c>
      <c r="E78" s="173">
        <v>16</v>
      </c>
      <c r="F78" s="175">
        <v>4</v>
      </c>
      <c r="G78" s="173">
        <v>8</v>
      </c>
      <c r="H78" s="174">
        <v>2</v>
      </c>
      <c r="I78" s="175">
        <v>79</v>
      </c>
      <c r="J78" s="199"/>
      <c r="K78" s="173">
        <v>51</v>
      </c>
      <c r="L78" s="174">
        <v>0</v>
      </c>
      <c r="M78" s="175">
        <v>173</v>
      </c>
      <c r="N78" s="174">
        <v>5</v>
      </c>
      <c r="O78" s="175">
        <v>1</v>
      </c>
      <c r="P78" s="173">
        <v>4</v>
      </c>
      <c r="Q78" s="174">
        <v>3</v>
      </c>
      <c r="R78" s="175">
        <v>66</v>
      </c>
    </row>
    <row r="79" spans="1:18" ht="16.5" customHeight="1">
      <c r="A79" s="172" t="s">
        <v>275</v>
      </c>
      <c r="B79" s="173">
        <v>48</v>
      </c>
      <c r="C79" s="174">
        <v>11</v>
      </c>
      <c r="D79" s="175">
        <v>26</v>
      </c>
      <c r="E79" s="173">
        <v>5</v>
      </c>
      <c r="F79" s="175">
        <v>4</v>
      </c>
      <c r="G79" s="173">
        <v>12</v>
      </c>
      <c r="H79" s="174">
        <v>9</v>
      </c>
      <c r="I79" s="175">
        <v>304</v>
      </c>
      <c r="J79" s="199"/>
      <c r="K79" s="173">
        <v>44</v>
      </c>
      <c r="L79" s="174">
        <v>4</v>
      </c>
      <c r="M79" s="175">
        <v>32</v>
      </c>
      <c r="N79" s="174">
        <v>10</v>
      </c>
      <c r="O79" s="175">
        <v>1</v>
      </c>
      <c r="P79" s="173">
        <v>8</v>
      </c>
      <c r="Q79" s="174">
        <v>8</v>
      </c>
      <c r="R79" s="175">
        <v>29</v>
      </c>
    </row>
    <row r="80" spans="1:18" ht="16.5" customHeight="1">
      <c r="A80" s="167" t="s">
        <v>276</v>
      </c>
      <c r="B80" s="173">
        <v>1</v>
      </c>
      <c r="C80" s="174">
        <v>0</v>
      </c>
      <c r="D80" s="175">
        <v>5</v>
      </c>
      <c r="E80" s="173">
        <v>4</v>
      </c>
      <c r="F80" s="175">
        <v>2</v>
      </c>
      <c r="G80" s="173">
        <v>0</v>
      </c>
      <c r="H80" s="174">
        <v>0</v>
      </c>
      <c r="I80" s="175">
        <v>5</v>
      </c>
      <c r="J80" s="199"/>
      <c r="K80" s="173">
        <v>7</v>
      </c>
      <c r="L80" s="174">
        <v>1</v>
      </c>
      <c r="M80" s="175">
        <v>10</v>
      </c>
      <c r="N80" s="174">
        <v>1</v>
      </c>
      <c r="O80" s="175">
        <v>0</v>
      </c>
      <c r="P80" s="173">
        <v>1</v>
      </c>
      <c r="Q80" s="174">
        <v>0</v>
      </c>
      <c r="R80" s="175">
        <v>5</v>
      </c>
    </row>
    <row r="81" spans="1:18" ht="16.5" customHeight="1">
      <c r="A81" s="172" t="s">
        <v>277</v>
      </c>
      <c r="B81" s="173">
        <v>26</v>
      </c>
      <c r="C81" s="174">
        <v>3</v>
      </c>
      <c r="D81" s="175">
        <v>36</v>
      </c>
      <c r="E81" s="173">
        <v>4</v>
      </c>
      <c r="F81" s="175">
        <v>0</v>
      </c>
      <c r="G81" s="173">
        <v>6</v>
      </c>
      <c r="H81" s="174">
        <v>2</v>
      </c>
      <c r="I81" s="175">
        <v>224</v>
      </c>
      <c r="J81" s="199"/>
      <c r="K81" s="173">
        <v>22</v>
      </c>
      <c r="L81" s="174">
        <v>0</v>
      </c>
      <c r="M81" s="175">
        <v>34</v>
      </c>
      <c r="N81" s="174">
        <v>5</v>
      </c>
      <c r="O81" s="175">
        <v>3</v>
      </c>
      <c r="P81" s="173">
        <v>3</v>
      </c>
      <c r="Q81" s="174">
        <v>2</v>
      </c>
      <c r="R81" s="175">
        <v>28</v>
      </c>
    </row>
    <row r="82" spans="1:18" ht="16.5" customHeight="1">
      <c r="A82" s="167" t="s">
        <v>278</v>
      </c>
      <c r="B82" s="173">
        <v>12</v>
      </c>
      <c r="C82" s="174">
        <v>3</v>
      </c>
      <c r="D82" s="175">
        <v>6</v>
      </c>
      <c r="E82" s="173">
        <v>7</v>
      </c>
      <c r="F82" s="175">
        <v>0</v>
      </c>
      <c r="G82" s="173">
        <v>6</v>
      </c>
      <c r="H82" s="174">
        <v>2</v>
      </c>
      <c r="I82" s="175">
        <v>7</v>
      </c>
      <c r="J82" s="199"/>
      <c r="K82" s="173">
        <v>20</v>
      </c>
      <c r="L82" s="174">
        <v>2</v>
      </c>
      <c r="M82" s="175">
        <v>10</v>
      </c>
      <c r="N82" s="174">
        <v>4</v>
      </c>
      <c r="O82" s="175">
        <v>2</v>
      </c>
      <c r="P82" s="173">
        <v>2</v>
      </c>
      <c r="Q82" s="174">
        <v>0</v>
      </c>
      <c r="R82" s="175">
        <v>6</v>
      </c>
    </row>
    <row r="83" spans="1:18" ht="16.5" customHeight="1">
      <c r="A83" s="172" t="s">
        <v>279</v>
      </c>
      <c r="B83" s="173">
        <v>47</v>
      </c>
      <c r="C83" s="174">
        <v>1</v>
      </c>
      <c r="D83" s="175">
        <v>21</v>
      </c>
      <c r="E83" s="173">
        <v>4</v>
      </c>
      <c r="F83" s="175">
        <v>0</v>
      </c>
      <c r="G83" s="173">
        <v>1</v>
      </c>
      <c r="H83" s="174">
        <v>0</v>
      </c>
      <c r="I83" s="175">
        <v>1</v>
      </c>
      <c r="J83" s="199"/>
      <c r="K83" s="173">
        <v>31</v>
      </c>
      <c r="L83" s="174">
        <v>1</v>
      </c>
      <c r="M83" s="175">
        <v>15</v>
      </c>
      <c r="N83" s="174">
        <v>2</v>
      </c>
      <c r="O83" s="175">
        <v>1</v>
      </c>
      <c r="P83" s="173">
        <v>7</v>
      </c>
      <c r="Q83" s="174">
        <v>0</v>
      </c>
      <c r="R83" s="175">
        <v>11</v>
      </c>
    </row>
    <row r="84" spans="1:18" ht="16.5" customHeight="1">
      <c r="A84" s="167" t="s">
        <v>280</v>
      </c>
      <c r="B84" s="173">
        <v>41</v>
      </c>
      <c r="C84" s="174">
        <v>4</v>
      </c>
      <c r="D84" s="175">
        <v>9</v>
      </c>
      <c r="E84" s="173">
        <v>4</v>
      </c>
      <c r="F84" s="175">
        <v>1</v>
      </c>
      <c r="G84" s="173">
        <v>2</v>
      </c>
      <c r="H84" s="174">
        <v>2</v>
      </c>
      <c r="I84" s="175">
        <v>6</v>
      </c>
      <c r="J84" s="199"/>
      <c r="K84" s="173">
        <v>35</v>
      </c>
      <c r="L84" s="174">
        <v>2</v>
      </c>
      <c r="M84" s="175">
        <v>17</v>
      </c>
      <c r="N84" s="174">
        <v>3</v>
      </c>
      <c r="O84" s="175">
        <v>1</v>
      </c>
      <c r="P84" s="173">
        <v>1</v>
      </c>
      <c r="Q84" s="174">
        <v>0</v>
      </c>
      <c r="R84" s="175">
        <v>5</v>
      </c>
    </row>
    <row r="85" spans="1:18" ht="16.5" customHeight="1">
      <c r="A85" s="172" t="s">
        <v>281</v>
      </c>
      <c r="B85" s="173">
        <v>7</v>
      </c>
      <c r="C85" s="174">
        <v>0</v>
      </c>
      <c r="D85" s="175">
        <v>19</v>
      </c>
      <c r="E85" s="173">
        <v>2</v>
      </c>
      <c r="F85" s="175">
        <v>2</v>
      </c>
      <c r="G85" s="173">
        <v>3</v>
      </c>
      <c r="H85" s="174">
        <v>2</v>
      </c>
      <c r="I85" s="175">
        <v>5</v>
      </c>
      <c r="J85" s="199"/>
      <c r="K85" s="173">
        <v>9</v>
      </c>
      <c r="L85" s="174">
        <v>0</v>
      </c>
      <c r="M85" s="175">
        <v>32</v>
      </c>
      <c r="N85" s="174">
        <v>3</v>
      </c>
      <c r="O85" s="175">
        <v>0</v>
      </c>
      <c r="P85" s="173">
        <v>10</v>
      </c>
      <c r="Q85" s="174">
        <v>3</v>
      </c>
      <c r="R85" s="175">
        <v>27</v>
      </c>
    </row>
    <row r="86" spans="1:18" ht="16.5" customHeight="1">
      <c r="A86" s="167" t="s">
        <v>282</v>
      </c>
      <c r="B86" s="173">
        <v>1</v>
      </c>
      <c r="C86" s="174">
        <v>2</v>
      </c>
      <c r="D86" s="175">
        <v>12</v>
      </c>
      <c r="E86" s="173">
        <v>0</v>
      </c>
      <c r="F86" s="175">
        <v>2</v>
      </c>
      <c r="G86" s="173">
        <v>0</v>
      </c>
      <c r="H86" s="174">
        <v>0</v>
      </c>
      <c r="I86" s="175">
        <v>26</v>
      </c>
      <c r="J86" s="199"/>
      <c r="K86" s="173">
        <v>5</v>
      </c>
      <c r="L86" s="174">
        <v>1</v>
      </c>
      <c r="M86" s="175">
        <v>9</v>
      </c>
      <c r="N86" s="174">
        <v>1</v>
      </c>
      <c r="O86" s="175">
        <v>0</v>
      </c>
      <c r="P86" s="173">
        <v>0</v>
      </c>
      <c r="Q86" s="174">
        <v>0</v>
      </c>
      <c r="R86" s="175">
        <v>10</v>
      </c>
    </row>
    <row r="87" spans="1:18" ht="16.5" customHeight="1">
      <c r="A87" s="172" t="s">
        <v>283</v>
      </c>
      <c r="B87" s="173">
        <v>18</v>
      </c>
      <c r="C87" s="174">
        <v>0</v>
      </c>
      <c r="D87" s="175">
        <v>22</v>
      </c>
      <c r="E87" s="173">
        <v>5</v>
      </c>
      <c r="F87" s="175">
        <v>0</v>
      </c>
      <c r="G87" s="173">
        <v>1</v>
      </c>
      <c r="H87" s="174">
        <v>0</v>
      </c>
      <c r="I87" s="175">
        <v>15</v>
      </c>
      <c r="J87" s="199"/>
      <c r="K87" s="173">
        <v>9</v>
      </c>
      <c r="L87" s="174">
        <v>1</v>
      </c>
      <c r="M87" s="175">
        <v>20</v>
      </c>
      <c r="N87" s="174">
        <v>0</v>
      </c>
      <c r="O87" s="175">
        <v>0</v>
      </c>
      <c r="P87" s="173">
        <v>2</v>
      </c>
      <c r="Q87" s="174">
        <v>0</v>
      </c>
      <c r="R87" s="175">
        <v>24</v>
      </c>
    </row>
    <row r="88" spans="1:18" ht="16.5" customHeight="1">
      <c r="A88" s="167" t="s">
        <v>284</v>
      </c>
      <c r="B88" s="173">
        <v>36</v>
      </c>
      <c r="C88" s="174">
        <v>1</v>
      </c>
      <c r="D88" s="175">
        <v>36</v>
      </c>
      <c r="E88" s="173">
        <v>8</v>
      </c>
      <c r="F88" s="175">
        <v>2</v>
      </c>
      <c r="G88" s="173">
        <v>6</v>
      </c>
      <c r="H88" s="174">
        <v>1</v>
      </c>
      <c r="I88" s="175">
        <v>13</v>
      </c>
      <c r="J88" s="199"/>
      <c r="K88" s="173">
        <v>25</v>
      </c>
      <c r="L88" s="174">
        <v>0</v>
      </c>
      <c r="M88" s="175">
        <v>41</v>
      </c>
      <c r="N88" s="174">
        <v>4</v>
      </c>
      <c r="O88" s="175">
        <v>0</v>
      </c>
      <c r="P88" s="173">
        <v>5</v>
      </c>
      <c r="Q88" s="174">
        <v>1</v>
      </c>
      <c r="R88" s="175">
        <v>34</v>
      </c>
    </row>
    <row r="89" spans="1:18" ht="16.5" customHeight="1">
      <c r="A89" s="172" t="s">
        <v>285</v>
      </c>
      <c r="B89" s="173">
        <v>17</v>
      </c>
      <c r="C89" s="174">
        <v>1</v>
      </c>
      <c r="D89" s="175">
        <v>17</v>
      </c>
      <c r="E89" s="173">
        <v>7</v>
      </c>
      <c r="F89" s="175">
        <v>2</v>
      </c>
      <c r="G89" s="173">
        <v>1</v>
      </c>
      <c r="H89" s="174">
        <v>3</v>
      </c>
      <c r="I89" s="175">
        <v>14</v>
      </c>
      <c r="J89" s="199"/>
      <c r="K89" s="173">
        <v>15</v>
      </c>
      <c r="L89" s="174">
        <v>2</v>
      </c>
      <c r="M89" s="175">
        <v>23</v>
      </c>
      <c r="N89" s="174">
        <v>4</v>
      </c>
      <c r="O89" s="175">
        <v>1</v>
      </c>
      <c r="P89" s="173">
        <v>4</v>
      </c>
      <c r="Q89" s="174">
        <v>10</v>
      </c>
      <c r="R89" s="175">
        <v>28</v>
      </c>
    </row>
    <row r="90" spans="1:18" ht="16.5" customHeight="1">
      <c r="A90" s="167" t="s">
        <v>286</v>
      </c>
      <c r="B90" s="173">
        <v>7</v>
      </c>
      <c r="C90" s="174">
        <v>2</v>
      </c>
      <c r="D90" s="175">
        <v>14</v>
      </c>
      <c r="E90" s="173">
        <v>2</v>
      </c>
      <c r="F90" s="175">
        <v>1</v>
      </c>
      <c r="G90" s="173">
        <v>2</v>
      </c>
      <c r="H90" s="174">
        <v>1</v>
      </c>
      <c r="I90" s="175">
        <v>45</v>
      </c>
      <c r="J90" s="199"/>
      <c r="K90" s="173">
        <v>2</v>
      </c>
      <c r="L90" s="174">
        <v>3</v>
      </c>
      <c r="M90" s="175">
        <v>8</v>
      </c>
      <c r="N90" s="174">
        <v>2</v>
      </c>
      <c r="O90" s="175">
        <v>0</v>
      </c>
      <c r="P90" s="173">
        <v>0</v>
      </c>
      <c r="Q90" s="174">
        <v>0</v>
      </c>
      <c r="R90" s="175">
        <v>23</v>
      </c>
    </row>
    <row r="91" spans="1:18" ht="16.5" customHeight="1">
      <c r="A91" s="172" t="s">
        <v>287</v>
      </c>
      <c r="B91" s="173">
        <v>45</v>
      </c>
      <c r="C91" s="174">
        <v>2</v>
      </c>
      <c r="D91" s="175">
        <v>33</v>
      </c>
      <c r="E91" s="173">
        <v>12</v>
      </c>
      <c r="F91" s="175">
        <v>2</v>
      </c>
      <c r="G91" s="173">
        <v>15</v>
      </c>
      <c r="H91" s="174">
        <v>1</v>
      </c>
      <c r="I91" s="175">
        <v>40</v>
      </c>
      <c r="J91" s="199"/>
      <c r="K91" s="173">
        <v>21</v>
      </c>
      <c r="L91" s="174">
        <v>0</v>
      </c>
      <c r="M91" s="175">
        <v>46</v>
      </c>
      <c r="N91" s="174">
        <v>12</v>
      </c>
      <c r="O91" s="175">
        <v>2</v>
      </c>
      <c r="P91" s="173">
        <v>6</v>
      </c>
      <c r="Q91" s="174">
        <v>1</v>
      </c>
      <c r="R91" s="175">
        <v>38</v>
      </c>
    </row>
    <row r="92" spans="1:18" ht="16.5" customHeight="1" thickBot="1">
      <c r="A92" s="176" t="s">
        <v>288</v>
      </c>
      <c r="B92" s="173">
        <v>26</v>
      </c>
      <c r="C92" s="174">
        <v>2</v>
      </c>
      <c r="D92" s="175">
        <v>42</v>
      </c>
      <c r="E92" s="173">
        <v>11</v>
      </c>
      <c r="F92" s="175">
        <v>0</v>
      </c>
      <c r="G92" s="173">
        <v>5</v>
      </c>
      <c r="H92" s="174">
        <v>1</v>
      </c>
      <c r="I92" s="175">
        <v>75</v>
      </c>
      <c r="J92" s="199"/>
      <c r="K92" s="173">
        <v>35</v>
      </c>
      <c r="L92" s="174">
        <v>0</v>
      </c>
      <c r="M92" s="175">
        <v>27</v>
      </c>
      <c r="N92" s="174">
        <v>10</v>
      </c>
      <c r="O92" s="175">
        <v>1</v>
      </c>
      <c r="P92" s="173">
        <v>5</v>
      </c>
      <c r="Q92" s="174">
        <v>1</v>
      </c>
      <c r="R92" s="175">
        <v>31</v>
      </c>
    </row>
    <row r="93" spans="1:18" s="202" customFormat="1" ht="16.5" customHeight="1" thickBot="1" thickTop="1">
      <c r="A93" s="177" t="s">
        <v>289</v>
      </c>
      <c r="B93" s="178">
        <f aca="true" t="shared" si="0" ref="B93:I93">SUM(B12:B92)</f>
        <v>13824</v>
      </c>
      <c r="C93" s="179">
        <f t="shared" si="0"/>
        <v>464</v>
      </c>
      <c r="D93" s="200">
        <f t="shared" si="0"/>
        <v>13893</v>
      </c>
      <c r="E93" s="178">
        <f t="shared" si="0"/>
        <v>3569</v>
      </c>
      <c r="F93" s="180">
        <f t="shared" si="0"/>
        <v>449</v>
      </c>
      <c r="G93" s="178">
        <f t="shared" si="0"/>
        <v>3524</v>
      </c>
      <c r="H93" s="179">
        <f t="shared" si="0"/>
        <v>471</v>
      </c>
      <c r="I93" s="180">
        <f t="shared" si="0"/>
        <v>9653</v>
      </c>
      <c r="J93" s="201"/>
      <c r="K93" s="178">
        <f aca="true" t="shared" si="1" ref="K93:R93">SUM(K12:K92)</f>
        <v>10715</v>
      </c>
      <c r="L93" s="179">
        <f t="shared" si="1"/>
        <v>263</v>
      </c>
      <c r="M93" s="180">
        <f t="shared" si="1"/>
        <v>12512</v>
      </c>
      <c r="N93" s="178">
        <f t="shared" si="1"/>
        <v>4007</v>
      </c>
      <c r="O93" s="180">
        <f t="shared" si="1"/>
        <v>422</v>
      </c>
      <c r="P93" s="178">
        <f t="shared" si="1"/>
        <v>3202</v>
      </c>
      <c r="Q93" s="179">
        <f t="shared" si="1"/>
        <v>453</v>
      </c>
      <c r="R93" s="180">
        <f t="shared" si="1"/>
        <v>7982</v>
      </c>
    </row>
    <row r="94" spans="1:18" s="189" customFormat="1" ht="16.5" customHeight="1" thickTop="1">
      <c r="A94" s="183" t="s">
        <v>19</v>
      </c>
      <c r="B94" s="184"/>
      <c r="C94" s="184"/>
      <c r="D94" s="184"/>
      <c r="E94" s="186"/>
      <c r="F94" s="186"/>
      <c r="G94" s="186"/>
      <c r="H94" s="186"/>
      <c r="I94" s="186"/>
      <c r="J94" s="187"/>
      <c r="K94" s="187"/>
      <c r="L94" s="187"/>
      <c r="M94" s="187"/>
      <c r="N94" s="187"/>
      <c r="O94" s="187"/>
      <c r="P94" s="187"/>
      <c r="Q94" s="187"/>
      <c r="R94" s="188"/>
    </row>
    <row r="95" spans="1:18" s="193" customFormat="1" ht="22.5" customHeight="1">
      <c r="A95" s="190"/>
      <c r="B95" s="191"/>
      <c r="C95" s="191"/>
      <c r="D95" s="191"/>
      <c r="E95" s="191"/>
      <c r="F95" s="191"/>
      <c r="G95" s="191"/>
      <c r="H95" s="191"/>
      <c r="I95" s="191"/>
      <c r="J95" s="192"/>
      <c r="R95" s="194"/>
    </row>
    <row r="96" spans="1:10" s="196" customFormat="1" ht="21.75" customHeight="1">
      <c r="A96" s="195"/>
      <c r="J96" s="197"/>
    </row>
    <row r="97" ht="22.5" customHeight="1">
      <c r="A97" s="195"/>
    </row>
  </sheetData>
  <sheetProtection/>
  <mergeCells count="27">
    <mergeCell ref="A2:R2"/>
    <mergeCell ref="A5:R5"/>
    <mergeCell ref="A8:A11"/>
    <mergeCell ref="B8:I8"/>
    <mergeCell ref="K8:R8"/>
    <mergeCell ref="B9:D9"/>
    <mergeCell ref="E9:F9"/>
    <mergeCell ref="G9:I9"/>
    <mergeCell ref="K9:M9"/>
    <mergeCell ref="N9:O9"/>
    <mergeCell ref="P9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R10:R11"/>
    <mergeCell ref="L10:L11"/>
    <mergeCell ref="M10:M11"/>
    <mergeCell ref="N10:N11"/>
    <mergeCell ref="O10:O11"/>
    <mergeCell ref="P10:P11"/>
    <mergeCell ref="Q10:Q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headerFooter>
    <oddFooter>&amp;L22.04.2010 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</cols>
  <sheetData>
    <row r="2" spans="1:8" ht="18.75" thickBot="1">
      <c r="A2" s="305" t="s">
        <v>90</v>
      </c>
      <c r="B2" s="305"/>
      <c r="C2" s="305"/>
      <c r="D2" s="305"/>
      <c r="E2" s="305"/>
      <c r="F2" s="305"/>
      <c r="G2" s="305"/>
      <c r="H2" s="305"/>
    </row>
    <row r="5" spans="1:8" ht="18.75" customHeight="1">
      <c r="A5" s="306" t="s">
        <v>299</v>
      </c>
      <c r="B5" s="306"/>
      <c r="C5" s="306"/>
      <c r="D5" s="306"/>
      <c r="E5" s="306"/>
      <c r="F5" s="306"/>
      <c r="G5" s="306"/>
      <c r="H5" s="306"/>
    </row>
    <row r="6" spans="2:8" ht="15.75">
      <c r="B6" s="1"/>
      <c r="C6" s="150"/>
      <c r="D6" s="150"/>
      <c r="E6" s="150"/>
      <c r="F6" s="150"/>
      <c r="G6" s="150"/>
      <c r="H6" s="150"/>
    </row>
    <row r="7" spans="2:8" ht="15.75">
      <c r="B7" s="1"/>
      <c r="C7" s="150"/>
      <c r="D7" s="150"/>
      <c r="E7" s="150"/>
      <c r="F7" s="150"/>
      <c r="G7" s="150"/>
      <c r="H7" s="150"/>
    </row>
    <row r="9" spans="1:7" ht="15">
      <c r="A9" s="212"/>
      <c r="B9" s="336" t="s">
        <v>4</v>
      </c>
      <c r="C9" s="337"/>
      <c r="D9" s="336" t="s">
        <v>7</v>
      </c>
      <c r="E9" s="337"/>
      <c r="F9" s="336" t="s">
        <v>3</v>
      </c>
      <c r="G9" s="337"/>
    </row>
    <row r="10" spans="1:7" ht="15">
      <c r="A10" s="213" t="s">
        <v>10</v>
      </c>
      <c r="B10" s="407">
        <v>24</v>
      </c>
      <c r="C10" s="408"/>
      <c r="D10" s="407">
        <v>229</v>
      </c>
      <c r="E10" s="408"/>
      <c r="F10" s="409">
        <v>253</v>
      </c>
      <c r="G10" s="410"/>
    </row>
    <row r="11" spans="1:7" ht="30">
      <c r="A11" s="214" t="s">
        <v>300</v>
      </c>
      <c r="B11" s="402">
        <v>235210000</v>
      </c>
      <c r="C11" s="403"/>
      <c r="D11" s="402">
        <v>31279600</v>
      </c>
      <c r="E11" s="403"/>
      <c r="F11" s="402">
        <f>SUM(B11,D11)</f>
        <v>266489600</v>
      </c>
      <c r="G11" s="404"/>
    </row>
    <row r="12" spans="1:7" ht="45">
      <c r="A12" s="215" t="s">
        <v>301</v>
      </c>
      <c r="B12" s="402">
        <v>68314797</v>
      </c>
      <c r="C12" s="404"/>
      <c r="D12" s="402">
        <v>17591775</v>
      </c>
      <c r="E12" s="404"/>
      <c r="F12" s="402">
        <f>SUM(D12,B12)</f>
        <v>85906572</v>
      </c>
      <c r="G12" s="404"/>
    </row>
    <row r="13" spans="1:7" ht="15">
      <c r="A13" s="216" t="s">
        <v>302</v>
      </c>
      <c r="B13" s="397">
        <f>(B12/B11)*100</f>
        <v>29.044172016495896</v>
      </c>
      <c r="C13" s="398"/>
      <c r="D13" s="397">
        <f>(D12/D11)*100</f>
        <v>56.24040908451515</v>
      </c>
      <c r="E13" s="398"/>
      <c r="F13" s="397">
        <f>(F12/F11)*100</f>
        <v>32.236369449314346</v>
      </c>
      <c r="G13" s="398"/>
    </row>
    <row r="14" spans="1:4" ht="15">
      <c r="A14" s="25" t="s">
        <v>19</v>
      </c>
      <c r="B14" s="25"/>
      <c r="C14" s="25"/>
      <c r="D14" s="25"/>
    </row>
    <row r="15" spans="1:4" ht="15">
      <c r="A15" s="25"/>
      <c r="B15" s="25"/>
      <c r="C15" s="25"/>
      <c r="D15" s="25"/>
    </row>
    <row r="16" spans="1:4" ht="15">
      <c r="A16" s="25"/>
      <c r="B16" s="25"/>
      <c r="C16" s="25"/>
      <c r="D16" s="25"/>
    </row>
    <row r="17" spans="1:4" ht="15">
      <c r="A17" s="25"/>
      <c r="B17" s="25"/>
      <c r="C17" s="25"/>
      <c r="D17" s="25"/>
    </row>
    <row r="19" spans="1:7" ht="15.75" customHeight="1">
      <c r="A19" s="405" t="s">
        <v>303</v>
      </c>
      <c r="B19" s="405"/>
      <c r="C19" s="405"/>
      <c r="D19" s="405"/>
      <c r="E19" s="405"/>
      <c r="F19" s="405"/>
      <c r="G19" s="405"/>
    </row>
    <row r="20" spans="1:7" ht="15.75" customHeight="1">
      <c r="A20" s="405"/>
      <c r="B20" s="405"/>
      <c r="C20" s="405"/>
      <c r="D20" s="405"/>
      <c r="E20" s="405"/>
      <c r="F20" s="405"/>
      <c r="G20" s="405"/>
    </row>
    <row r="21" spans="1:7" ht="15.75">
      <c r="A21" s="134"/>
      <c r="B21" s="134"/>
      <c r="C21" s="134"/>
      <c r="D21" s="134"/>
      <c r="E21" s="134"/>
      <c r="F21" s="134"/>
      <c r="G21" s="134"/>
    </row>
    <row r="22" spans="1:8" ht="15">
      <c r="A22" s="406"/>
      <c r="B22" s="406"/>
      <c r="C22" s="406"/>
      <c r="D22" s="406"/>
      <c r="E22" s="406"/>
      <c r="F22" s="406"/>
      <c r="G22" s="406"/>
      <c r="H22" s="406"/>
    </row>
    <row r="23" spans="1:7" ht="15">
      <c r="A23" s="151"/>
      <c r="B23" s="336" t="s">
        <v>4</v>
      </c>
      <c r="C23" s="337"/>
      <c r="D23" s="336" t="s">
        <v>7</v>
      </c>
      <c r="E23" s="337"/>
      <c r="F23" s="336" t="s">
        <v>3</v>
      </c>
      <c r="G23" s="337"/>
    </row>
    <row r="24" spans="1:7" ht="15">
      <c r="A24" s="217" t="s">
        <v>10</v>
      </c>
      <c r="B24" s="317">
        <v>60</v>
      </c>
      <c r="C24" s="318"/>
      <c r="D24" s="317">
        <v>533</v>
      </c>
      <c r="E24" s="318"/>
      <c r="F24" s="399">
        <v>593</v>
      </c>
      <c r="G24" s="400"/>
    </row>
    <row r="25" spans="1:7" ht="30">
      <c r="A25" s="218" t="s">
        <v>300</v>
      </c>
      <c r="B25" s="395">
        <v>277120000</v>
      </c>
      <c r="C25" s="401"/>
      <c r="D25" s="395">
        <v>83744100</v>
      </c>
      <c r="E25" s="401"/>
      <c r="F25" s="395">
        <f>SUM(B25,D25)</f>
        <v>360864100</v>
      </c>
      <c r="G25" s="396"/>
    </row>
    <row r="26" spans="1:7" ht="45">
      <c r="A26" s="219" t="s">
        <v>301</v>
      </c>
      <c r="B26" s="395">
        <v>76508480</v>
      </c>
      <c r="C26" s="396"/>
      <c r="D26" s="395">
        <v>50271141</v>
      </c>
      <c r="E26" s="396"/>
      <c r="F26" s="395">
        <f>SUM(D26,B26)</f>
        <v>126779621</v>
      </c>
      <c r="G26" s="396"/>
    </row>
    <row r="27" spans="1:7" ht="15">
      <c r="A27" s="216" t="s">
        <v>302</v>
      </c>
      <c r="B27" s="397">
        <f>(B26/B25)*100</f>
        <v>27.608429561200925</v>
      </c>
      <c r="C27" s="398"/>
      <c r="D27" s="397">
        <f>(D26/D25)*100</f>
        <v>60.02947192697754</v>
      </c>
      <c r="E27" s="398"/>
      <c r="F27" s="397">
        <f>(F26/F25)*100</f>
        <v>35.13223426769246</v>
      </c>
      <c r="G27" s="398"/>
    </row>
    <row r="28" spans="1:4" ht="15">
      <c r="A28" s="25" t="s">
        <v>19</v>
      </c>
      <c r="B28" s="25"/>
      <c r="C28" s="25"/>
      <c r="D28" s="25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B23:C23"/>
    <mergeCell ref="D23:E23"/>
    <mergeCell ref="F23:G23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A19:G20"/>
    <mergeCell ref="A22:H22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</mergeCells>
  <printOptions/>
  <pageMargins left="0.7874015748031497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&amp;L22.04.2010&amp;CTÜRKİYE ODALAR ve BORSALAR BİRLİĞİ
Bilgi Hizmetleri Dairesi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A1" sqref="A1:G1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</cols>
  <sheetData>
    <row r="1" spans="1:7" ht="19.5" customHeight="1" thickBot="1">
      <c r="A1" s="305" t="s">
        <v>127</v>
      </c>
      <c r="B1" s="305"/>
      <c r="C1" s="305"/>
      <c r="D1" s="305"/>
      <c r="E1" s="305"/>
      <c r="F1" s="305"/>
      <c r="G1" s="305"/>
    </row>
    <row r="4" spans="1:7" ht="15.75" customHeight="1">
      <c r="A4" s="414" t="s">
        <v>304</v>
      </c>
      <c r="B4" s="414"/>
      <c r="C4" s="414"/>
      <c r="D4" s="414"/>
      <c r="E4" s="414"/>
      <c r="F4" s="414"/>
      <c r="G4" s="414"/>
    </row>
    <row r="5" spans="1:7" ht="15">
      <c r="A5" s="414"/>
      <c r="B5" s="414"/>
      <c r="C5" s="414"/>
      <c r="D5" s="414"/>
      <c r="E5" s="414"/>
      <c r="F5" s="414"/>
      <c r="G5" s="414"/>
    </row>
    <row r="7" spans="2:5" ht="15">
      <c r="B7" s="330" t="s">
        <v>142</v>
      </c>
      <c r="C7" s="330"/>
      <c r="D7" s="330"/>
      <c r="E7" s="330"/>
    </row>
    <row r="8" spans="2:5" ht="15.75" customHeight="1">
      <c r="B8" s="220"/>
      <c r="C8" s="220"/>
      <c r="D8" s="220"/>
      <c r="E8" s="220"/>
    </row>
    <row r="9" spans="2:5" ht="15">
      <c r="B9" s="412" t="s">
        <v>305</v>
      </c>
      <c r="C9" s="412" t="s">
        <v>306</v>
      </c>
      <c r="D9" s="412" t="s">
        <v>307</v>
      </c>
      <c r="E9" s="412" t="s">
        <v>308</v>
      </c>
    </row>
    <row r="10" spans="2:5" ht="15">
      <c r="B10" s="412"/>
      <c r="C10" s="412"/>
      <c r="D10" s="413"/>
      <c r="E10" s="413"/>
    </row>
    <row r="11" spans="2:5" ht="29.25" customHeight="1">
      <c r="B11" s="412"/>
      <c r="C11" s="412"/>
      <c r="D11" s="413"/>
      <c r="E11" s="413"/>
    </row>
    <row r="12" spans="2:5" ht="15">
      <c r="B12" s="221" t="s">
        <v>241</v>
      </c>
      <c r="C12" s="221">
        <v>41</v>
      </c>
      <c r="D12" s="222">
        <v>273090000</v>
      </c>
      <c r="E12" s="222">
        <v>74345304</v>
      </c>
    </row>
    <row r="13" spans="2:5" ht="15">
      <c r="B13" s="221" t="s">
        <v>213</v>
      </c>
      <c r="C13" s="221">
        <v>6</v>
      </c>
      <c r="D13" s="222">
        <v>2000000</v>
      </c>
      <c r="E13" s="222">
        <v>1724996</v>
      </c>
    </row>
    <row r="14" spans="2:5" ht="16.5" customHeight="1">
      <c r="B14" s="221" t="s">
        <v>242</v>
      </c>
      <c r="C14" s="221">
        <v>2</v>
      </c>
      <c r="D14" s="222">
        <v>150000</v>
      </c>
      <c r="E14" s="222">
        <v>100000</v>
      </c>
    </row>
    <row r="15" spans="2:5" ht="15">
      <c r="B15" s="221" t="s">
        <v>223</v>
      </c>
      <c r="C15" s="221">
        <v>2</v>
      </c>
      <c r="D15" s="222">
        <v>710000</v>
      </c>
      <c r="E15" s="222">
        <v>6150</v>
      </c>
    </row>
    <row r="16" spans="2:5" ht="15">
      <c r="B16" s="221" t="s">
        <v>248</v>
      </c>
      <c r="C16" s="221">
        <v>2</v>
      </c>
      <c r="D16" s="222">
        <v>220000</v>
      </c>
      <c r="E16" s="222">
        <v>24030</v>
      </c>
    </row>
    <row r="17" spans="2:5" ht="15">
      <c r="B17" s="221" t="s">
        <v>255</v>
      </c>
      <c r="C17" s="221">
        <v>1</v>
      </c>
      <c r="D17" s="222">
        <v>200000</v>
      </c>
      <c r="E17" s="222">
        <v>66000</v>
      </c>
    </row>
    <row r="18" spans="2:5" ht="15">
      <c r="B18" s="221" t="s">
        <v>240</v>
      </c>
      <c r="C18" s="221">
        <v>1</v>
      </c>
      <c r="D18" s="222">
        <v>100000</v>
      </c>
      <c r="E18" s="222">
        <v>16000</v>
      </c>
    </row>
    <row r="19" spans="2:5" ht="15">
      <c r="B19" s="221" t="s">
        <v>250</v>
      </c>
      <c r="C19" s="221">
        <v>1</v>
      </c>
      <c r="D19" s="222">
        <v>100000</v>
      </c>
      <c r="E19" s="222">
        <v>40000</v>
      </c>
    </row>
    <row r="20" spans="2:5" ht="15">
      <c r="B20" s="221" t="s">
        <v>228</v>
      </c>
      <c r="C20" s="221">
        <v>1</v>
      </c>
      <c r="D20" s="222">
        <v>100000</v>
      </c>
      <c r="E20" s="222">
        <v>35000</v>
      </c>
    </row>
    <row r="21" spans="2:5" ht="15">
      <c r="B21" s="221" t="s">
        <v>214</v>
      </c>
      <c r="C21" s="221">
        <v>1</v>
      </c>
      <c r="D21" s="222">
        <v>300000</v>
      </c>
      <c r="E21" s="222">
        <v>125000</v>
      </c>
    </row>
    <row r="22" spans="2:5" ht="15">
      <c r="B22" s="221" t="s">
        <v>210</v>
      </c>
      <c r="C22" s="221">
        <v>1</v>
      </c>
      <c r="D22" s="222">
        <v>50000</v>
      </c>
      <c r="E22" s="222">
        <v>25000</v>
      </c>
    </row>
    <row r="23" spans="2:5" ht="15">
      <c r="B23" s="221" t="s">
        <v>244</v>
      </c>
      <c r="C23" s="221">
        <v>1</v>
      </c>
      <c r="D23" s="222">
        <v>100000</v>
      </c>
      <c r="E23" s="222">
        <v>1000</v>
      </c>
    </row>
    <row r="24" spans="2:5" ht="15">
      <c r="B24" s="411" t="s">
        <v>34</v>
      </c>
      <c r="C24" s="411"/>
      <c r="D24" s="411"/>
      <c r="E24" s="223">
        <f>SUM(E12:E23)</f>
        <v>76508480</v>
      </c>
    </row>
    <row r="25" spans="2:5" ht="15">
      <c r="B25" s="25" t="s">
        <v>19</v>
      </c>
      <c r="C25" s="25"/>
      <c r="D25" s="25"/>
      <c r="E25" s="224"/>
    </row>
    <row r="26" spans="2:5" ht="15">
      <c r="B26" s="225"/>
      <c r="C26" s="225"/>
      <c r="D26" s="226"/>
      <c r="E26" s="226"/>
    </row>
    <row r="27" spans="2:5" ht="15">
      <c r="B27" s="225"/>
      <c r="C27" s="225"/>
      <c r="D27" s="226"/>
      <c r="E27" s="226"/>
    </row>
    <row r="28" spans="2:5" ht="15">
      <c r="B28" s="225"/>
      <c r="C28" s="225"/>
      <c r="D28" s="226"/>
      <c r="E28" s="226"/>
    </row>
    <row r="29" spans="2:5" ht="15" customHeight="1">
      <c r="B29" s="330" t="s">
        <v>167</v>
      </c>
      <c r="C29" s="330"/>
      <c r="D29" s="330"/>
      <c r="E29" s="330"/>
    </row>
    <row r="30" spans="2:5" ht="15">
      <c r="B30" s="227"/>
      <c r="C30" s="227"/>
      <c r="D30" s="227"/>
      <c r="E30" s="227"/>
    </row>
    <row r="31" spans="2:5" ht="15">
      <c r="B31" s="412" t="s">
        <v>305</v>
      </c>
      <c r="C31" s="412" t="s">
        <v>306</v>
      </c>
      <c r="D31" s="412" t="s">
        <v>307</v>
      </c>
      <c r="E31" s="412" t="s">
        <v>308</v>
      </c>
    </row>
    <row r="32" spans="2:5" ht="15">
      <c r="B32" s="412"/>
      <c r="C32" s="412"/>
      <c r="D32" s="413"/>
      <c r="E32" s="413"/>
    </row>
    <row r="33" spans="2:5" ht="29.25" customHeight="1">
      <c r="B33" s="412"/>
      <c r="C33" s="412"/>
      <c r="D33" s="413"/>
      <c r="E33" s="413"/>
    </row>
    <row r="34" spans="2:5" ht="15">
      <c r="B34" s="221" t="s">
        <v>241</v>
      </c>
      <c r="C34" s="221">
        <v>269</v>
      </c>
      <c r="D34" s="222">
        <v>38425773</v>
      </c>
      <c r="E34" s="222">
        <v>25619449</v>
      </c>
    </row>
    <row r="35" spans="2:5" ht="15">
      <c r="B35" s="221" t="s">
        <v>214</v>
      </c>
      <c r="C35" s="221">
        <v>76</v>
      </c>
      <c r="D35" s="222">
        <v>10535300</v>
      </c>
      <c r="E35" s="222">
        <v>6376796</v>
      </c>
    </row>
    <row r="36" spans="2:5" ht="15">
      <c r="B36" s="221" t="s">
        <v>213</v>
      </c>
      <c r="C36" s="221">
        <v>45</v>
      </c>
      <c r="D36" s="222">
        <v>4600602</v>
      </c>
      <c r="E36" s="222">
        <v>2776677</v>
      </c>
    </row>
    <row r="37" spans="2:5" ht="15">
      <c r="B37" s="221" t="s">
        <v>242</v>
      </c>
      <c r="C37" s="221">
        <v>36</v>
      </c>
      <c r="D37" s="222">
        <v>4160150</v>
      </c>
      <c r="E37" s="222">
        <v>2315975</v>
      </c>
    </row>
    <row r="38" spans="2:5" ht="15">
      <c r="B38" s="221" t="s">
        <v>255</v>
      </c>
      <c r="C38" s="221">
        <v>21</v>
      </c>
      <c r="D38" s="222">
        <v>1465200</v>
      </c>
      <c r="E38" s="222">
        <v>821341</v>
      </c>
    </row>
    <row r="39" spans="2:5" ht="15">
      <c r="B39" s="221" t="s">
        <v>240</v>
      </c>
      <c r="C39" s="221">
        <v>11</v>
      </c>
      <c r="D39" s="222">
        <v>2950100</v>
      </c>
      <c r="E39" s="222">
        <v>2461066</v>
      </c>
    </row>
    <row r="40" spans="2:5" ht="15">
      <c r="B40" s="221" t="s">
        <v>216</v>
      </c>
      <c r="C40" s="221">
        <v>7</v>
      </c>
      <c r="D40" s="222">
        <v>1835000</v>
      </c>
      <c r="E40" s="222">
        <v>952900</v>
      </c>
    </row>
    <row r="41" spans="2:5" ht="15">
      <c r="B41" s="221" t="s">
        <v>249</v>
      </c>
      <c r="C41" s="221">
        <v>5</v>
      </c>
      <c r="D41" s="222">
        <v>1125000</v>
      </c>
      <c r="E41" s="222">
        <v>625000</v>
      </c>
    </row>
    <row r="42" spans="2:5" ht="15">
      <c r="B42" s="221" t="s">
        <v>208</v>
      </c>
      <c r="C42" s="221">
        <v>5</v>
      </c>
      <c r="D42" s="222">
        <v>880000</v>
      </c>
      <c r="E42" s="222">
        <v>591000</v>
      </c>
    </row>
    <row r="43" spans="2:5" ht="15">
      <c r="B43" s="221" t="s">
        <v>275</v>
      </c>
      <c r="C43" s="221">
        <v>3</v>
      </c>
      <c r="D43" s="222">
        <v>600000</v>
      </c>
      <c r="E43" s="222">
        <v>248500</v>
      </c>
    </row>
    <row r="44" spans="2:5" ht="15">
      <c r="B44" s="221" t="s">
        <v>210</v>
      </c>
      <c r="C44" s="221">
        <v>3</v>
      </c>
      <c r="D44" s="222">
        <v>1850050</v>
      </c>
      <c r="E44" s="222">
        <v>709025</v>
      </c>
    </row>
    <row r="45" spans="2:5" ht="16.5" customHeight="1">
      <c r="B45" s="221" t="s">
        <v>272</v>
      </c>
      <c r="C45" s="221">
        <v>3</v>
      </c>
      <c r="D45" s="222">
        <v>400000</v>
      </c>
      <c r="E45" s="222">
        <v>273250</v>
      </c>
    </row>
    <row r="46" spans="2:5" ht="15">
      <c r="B46" s="221" t="s">
        <v>268</v>
      </c>
      <c r="C46" s="221">
        <v>3</v>
      </c>
      <c r="D46" s="222">
        <v>215000</v>
      </c>
      <c r="E46" s="222">
        <v>182500</v>
      </c>
    </row>
    <row r="47" spans="2:5" ht="15">
      <c r="B47" s="221" t="s">
        <v>238</v>
      </c>
      <c r="C47" s="221">
        <v>3</v>
      </c>
      <c r="D47" s="222">
        <v>350000</v>
      </c>
      <c r="E47" s="222">
        <v>295000</v>
      </c>
    </row>
    <row r="48" spans="2:5" ht="15">
      <c r="B48" s="221" t="s">
        <v>234</v>
      </c>
      <c r="C48" s="221">
        <v>3</v>
      </c>
      <c r="D48" s="222">
        <v>350000</v>
      </c>
      <c r="E48" s="222">
        <v>160700</v>
      </c>
    </row>
    <row r="49" spans="2:5" ht="15">
      <c r="B49" s="221" t="s">
        <v>239</v>
      </c>
      <c r="C49" s="221">
        <v>2</v>
      </c>
      <c r="D49" s="222">
        <v>68000</v>
      </c>
      <c r="E49" s="222">
        <v>47920</v>
      </c>
    </row>
    <row r="50" spans="2:5" ht="15">
      <c r="B50" s="221" t="s">
        <v>229</v>
      </c>
      <c r="C50" s="221">
        <v>2</v>
      </c>
      <c r="D50" s="222">
        <v>70000</v>
      </c>
      <c r="E50" s="222">
        <v>70000</v>
      </c>
    </row>
    <row r="51" spans="2:5" ht="15">
      <c r="B51" s="221" t="s">
        <v>233</v>
      </c>
      <c r="C51" s="221">
        <v>2</v>
      </c>
      <c r="D51" s="222">
        <v>300000</v>
      </c>
      <c r="E51" s="222">
        <v>83000</v>
      </c>
    </row>
    <row r="52" spans="2:5" ht="15">
      <c r="B52" s="221" t="s">
        <v>261</v>
      </c>
      <c r="C52" s="221">
        <v>2</v>
      </c>
      <c r="D52" s="222">
        <v>350000</v>
      </c>
      <c r="E52" s="222">
        <v>270500</v>
      </c>
    </row>
    <row r="53" spans="2:5" ht="15">
      <c r="B53" s="221" t="s">
        <v>259</v>
      </c>
      <c r="C53" s="221">
        <v>2</v>
      </c>
      <c r="D53" s="222">
        <v>550000</v>
      </c>
      <c r="E53" s="222">
        <v>400000</v>
      </c>
    </row>
    <row r="54" spans="2:5" ht="15">
      <c r="B54" s="221" t="s">
        <v>221</v>
      </c>
      <c r="C54" s="221">
        <v>2</v>
      </c>
      <c r="D54" s="222">
        <v>270000</v>
      </c>
      <c r="E54" s="222">
        <v>127500</v>
      </c>
    </row>
    <row r="55" spans="2:5" ht="15">
      <c r="B55" s="221" t="s">
        <v>252</v>
      </c>
      <c r="C55" s="221">
        <v>2</v>
      </c>
      <c r="D55" s="222">
        <v>1005000</v>
      </c>
      <c r="E55" s="222">
        <v>22000</v>
      </c>
    </row>
    <row r="56" spans="2:5" ht="15">
      <c r="B56" s="221" t="s">
        <v>248</v>
      </c>
      <c r="C56" s="221">
        <v>2</v>
      </c>
      <c r="D56" s="222">
        <v>220220</v>
      </c>
      <c r="E56" s="222">
        <v>120024</v>
      </c>
    </row>
    <row r="57" spans="2:5" ht="15">
      <c r="B57" s="221" t="s">
        <v>223</v>
      </c>
      <c r="C57" s="221">
        <v>2</v>
      </c>
      <c r="D57" s="222">
        <v>110710</v>
      </c>
      <c r="E57" s="222">
        <v>6006</v>
      </c>
    </row>
    <row r="58" spans="2:5" ht="15">
      <c r="B58" s="221" t="s">
        <v>273</v>
      </c>
      <c r="C58" s="221">
        <v>1</v>
      </c>
      <c r="D58" s="222">
        <v>150000</v>
      </c>
      <c r="E58" s="222">
        <v>114000</v>
      </c>
    </row>
    <row r="59" spans="2:5" ht="15">
      <c r="B59" s="221" t="s">
        <v>226</v>
      </c>
      <c r="C59" s="221">
        <v>1</v>
      </c>
      <c r="D59" s="222">
        <v>400000</v>
      </c>
      <c r="E59" s="222">
        <v>200000</v>
      </c>
    </row>
    <row r="60" spans="2:5" ht="15">
      <c r="B60" s="221" t="s">
        <v>217</v>
      </c>
      <c r="C60" s="221">
        <v>1</v>
      </c>
      <c r="D60" s="222">
        <v>5000</v>
      </c>
      <c r="E60" s="222">
        <v>5000</v>
      </c>
    </row>
    <row r="61" spans="2:5" ht="15">
      <c r="B61" s="221" t="s">
        <v>257</v>
      </c>
      <c r="C61" s="221">
        <v>1</v>
      </c>
      <c r="D61" s="222">
        <v>5000</v>
      </c>
      <c r="E61" s="222">
        <v>5000</v>
      </c>
    </row>
    <row r="62" spans="2:5" ht="15">
      <c r="B62" s="221" t="s">
        <v>235</v>
      </c>
      <c r="C62" s="221">
        <v>1</v>
      </c>
      <c r="D62" s="222">
        <v>150000</v>
      </c>
      <c r="E62" s="222">
        <v>49500</v>
      </c>
    </row>
    <row r="63" spans="2:5" ht="15">
      <c r="B63" s="221" t="s">
        <v>287</v>
      </c>
      <c r="C63" s="221">
        <v>1</v>
      </c>
      <c r="D63" s="222">
        <v>30000</v>
      </c>
      <c r="E63" s="222">
        <v>30000</v>
      </c>
    </row>
    <row r="64" spans="2:5" ht="15">
      <c r="B64" s="221" t="s">
        <v>224</v>
      </c>
      <c r="C64" s="221">
        <v>1</v>
      </c>
      <c r="D64" s="222">
        <v>50000</v>
      </c>
      <c r="E64" s="222">
        <v>32500</v>
      </c>
    </row>
    <row r="65" spans="2:5" ht="15">
      <c r="B65" s="221" t="s">
        <v>262</v>
      </c>
      <c r="C65" s="221">
        <v>1</v>
      </c>
      <c r="D65" s="222">
        <v>30000</v>
      </c>
      <c r="E65" s="222">
        <v>15000</v>
      </c>
    </row>
    <row r="66" spans="2:5" ht="15">
      <c r="B66" s="221" t="s">
        <v>264</v>
      </c>
      <c r="C66" s="221">
        <v>1</v>
      </c>
      <c r="D66" s="222">
        <v>400000</v>
      </c>
      <c r="E66" s="222">
        <v>10000</v>
      </c>
    </row>
    <row r="67" spans="2:5" ht="15">
      <c r="B67" s="221" t="s">
        <v>266</v>
      </c>
      <c r="C67" s="221">
        <v>1</v>
      </c>
      <c r="D67" s="222">
        <v>300000</v>
      </c>
      <c r="E67" s="222">
        <v>150000</v>
      </c>
    </row>
    <row r="68" spans="2:5" ht="15">
      <c r="B68" s="221" t="s">
        <v>212</v>
      </c>
      <c r="C68" s="221">
        <v>1</v>
      </c>
      <c r="D68" s="222">
        <v>50000</v>
      </c>
      <c r="E68" s="222">
        <v>25000</v>
      </c>
    </row>
    <row r="69" spans="2:5" ht="15">
      <c r="B69" s="221" t="s">
        <v>269</v>
      </c>
      <c r="C69" s="221">
        <v>1</v>
      </c>
      <c r="D69" s="222">
        <v>50000</v>
      </c>
      <c r="E69" s="222">
        <v>12500</v>
      </c>
    </row>
    <row r="70" spans="2:5" ht="15">
      <c r="B70" s="221" t="s">
        <v>271</v>
      </c>
      <c r="C70" s="221">
        <v>1</v>
      </c>
      <c r="D70" s="222">
        <v>150000</v>
      </c>
      <c r="E70" s="222">
        <v>75000</v>
      </c>
    </row>
    <row r="71" spans="2:5" ht="15">
      <c r="B71" s="221" t="s">
        <v>251</v>
      </c>
      <c r="C71" s="221">
        <v>1</v>
      </c>
      <c r="D71" s="222">
        <v>3000000</v>
      </c>
      <c r="E71" s="222">
        <v>3000000</v>
      </c>
    </row>
    <row r="72" spans="2:5" ht="15">
      <c r="B72" s="221" t="s">
        <v>250</v>
      </c>
      <c r="C72" s="221">
        <v>1</v>
      </c>
      <c r="D72" s="222">
        <v>100100</v>
      </c>
      <c r="E72" s="222">
        <v>80040</v>
      </c>
    </row>
    <row r="73" spans="2:5" ht="15">
      <c r="B73" s="221" t="s">
        <v>222</v>
      </c>
      <c r="C73" s="221">
        <v>1</v>
      </c>
      <c r="D73" s="222">
        <v>30000</v>
      </c>
      <c r="E73" s="222">
        <v>29950</v>
      </c>
    </row>
    <row r="74" spans="2:5" ht="15">
      <c r="B74" s="221" t="s">
        <v>284</v>
      </c>
      <c r="C74" s="221">
        <v>1</v>
      </c>
      <c r="D74" s="222">
        <v>200000</v>
      </c>
      <c r="E74" s="222">
        <v>200000</v>
      </c>
    </row>
    <row r="75" spans="2:5" ht="15">
      <c r="B75" s="221" t="s">
        <v>246</v>
      </c>
      <c r="C75" s="221">
        <v>1</v>
      </c>
      <c r="D75" s="222">
        <v>5000000</v>
      </c>
      <c r="E75" s="222">
        <v>300000</v>
      </c>
    </row>
    <row r="76" spans="2:5" ht="15">
      <c r="B76" s="221" t="s">
        <v>253</v>
      </c>
      <c r="C76" s="221">
        <v>1</v>
      </c>
      <c r="D76" s="222">
        <v>10000</v>
      </c>
      <c r="E76" s="222">
        <v>1000</v>
      </c>
    </row>
    <row r="77" spans="2:5" ht="15">
      <c r="B77" s="221" t="s">
        <v>283</v>
      </c>
      <c r="C77" s="221">
        <v>1</v>
      </c>
      <c r="D77" s="222">
        <v>300000</v>
      </c>
      <c r="E77" s="222">
        <v>230000</v>
      </c>
    </row>
    <row r="78" spans="2:5" ht="15">
      <c r="B78" s="221" t="s">
        <v>270</v>
      </c>
      <c r="C78" s="221">
        <v>1</v>
      </c>
      <c r="D78" s="222">
        <v>150000</v>
      </c>
      <c r="E78" s="222">
        <v>150000</v>
      </c>
    </row>
    <row r="79" spans="2:5" ht="15">
      <c r="B79" s="221" t="s">
        <v>274</v>
      </c>
      <c r="C79" s="221">
        <v>1</v>
      </c>
      <c r="D79" s="222">
        <v>500000</v>
      </c>
      <c r="E79" s="222">
        <v>1000</v>
      </c>
    </row>
    <row r="80" spans="2:5" ht="15">
      <c r="B80" s="411" t="s">
        <v>34</v>
      </c>
      <c r="C80" s="411"/>
      <c r="D80" s="411"/>
      <c r="E80" s="223">
        <f>SUM(E34:E79)</f>
        <v>50271619</v>
      </c>
    </row>
    <row r="81" spans="2:4" ht="15">
      <c r="B81" s="25" t="s">
        <v>19</v>
      </c>
      <c r="C81" s="25"/>
      <c r="D81" s="25"/>
    </row>
  </sheetData>
  <sheetProtection/>
  <mergeCells count="14">
    <mergeCell ref="A1:G1"/>
    <mergeCell ref="A4:G5"/>
    <mergeCell ref="B7:E7"/>
    <mergeCell ref="B9:B11"/>
    <mergeCell ref="C9:C11"/>
    <mergeCell ref="D9:D11"/>
    <mergeCell ref="E9:E11"/>
    <mergeCell ref="B80:D80"/>
    <mergeCell ref="B24:D24"/>
    <mergeCell ref="B29:E29"/>
    <mergeCell ref="B31:B33"/>
    <mergeCell ref="C31:C33"/>
    <mergeCell ref="D31:D33"/>
    <mergeCell ref="E31:E33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&amp;L22.04.2010&amp;CTÜRKİYE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1" sqref="A1:G1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</cols>
  <sheetData>
    <row r="1" spans="1:7" ht="18.75" customHeight="1" thickBot="1">
      <c r="A1" s="305" t="s">
        <v>127</v>
      </c>
      <c r="B1" s="305"/>
      <c r="C1" s="305"/>
      <c r="D1" s="305"/>
      <c r="E1" s="305"/>
      <c r="F1" s="305"/>
      <c r="G1" s="305"/>
    </row>
    <row r="4" spans="2:7" ht="15.75">
      <c r="B4" s="306" t="s">
        <v>309</v>
      </c>
      <c r="C4" s="306"/>
      <c r="D4" s="306"/>
      <c r="E4" s="306"/>
      <c r="F4" s="306"/>
      <c r="G4" s="306"/>
    </row>
    <row r="7" spans="2:5" ht="15">
      <c r="B7" s="330" t="s">
        <v>142</v>
      </c>
      <c r="C7" s="330"/>
      <c r="D7" s="330"/>
      <c r="E7" s="330"/>
    </row>
    <row r="8" spans="2:5" ht="15.75" customHeight="1">
      <c r="B8" s="220"/>
      <c r="C8" s="220"/>
      <c r="D8" s="220"/>
      <c r="E8" s="220"/>
    </row>
    <row r="9" spans="2:5" ht="15">
      <c r="B9" s="412" t="s">
        <v>310</v>
      </c>
      <c r="C9" s="412" t="s">
        <v>306</v>
      </c>
      <c r="D9" s="412" t="s">
        <v>307</v>
      </c>
      <c r="E9" s="412" t="s">
        <v>308</v>
      </c>
    </row>
    <row r="10" spans="2:5" ht="15">
      <c r="B10" s="412"/>
      <c r="C10" s="412"/>
      <c r="D10" s="413"/>
      <c r="E10" s="413"/>
    </row>
    <row r="11" spans="2:5" ht="29.25" customHeight="1">
      <c r="B11" s="412"/>
      <c r="C11" s="412"/>
      <c r="D11" s="413"/>
      <c r="E11" s="413"/>
    </row>
    <row r="12" spans="2:5" ht="15">
      <c r="B12" s="228" t="s">
        <v>311</v>
      </c>
      <c r="C12" s="229">
        <v>3</v>
      </c>
      <c r="D12" s="230">
        <v>200000</v>
      </c>
      <c r="E12" s="230">
        <v>74900</v>
      </c>
    </row>
    <row r="13" spans="2:5" ht="15">
      <c r="B13" s="228" t="s">
        <v>312</v>
      </c>
      <c r="C13" s="229">
        <v>3</v>
      </c>
      <c r="D13" s="230">
        <v>1200000</v>
      </c>
      <c r="E13" s="230">
        <v>580001</v>
      </c>
    </row>
    <row r="14" spans="2:5" ht="16.5" customHeight="1">
      <c r="B14" s="228" t="s">
        <v>313</v>
      </c>
      <c r="C14" s="229">
        <v>2</v>
      </c>
      <c r="D14" s="230">
        <v>1550000</v>
      </c>
      <c r="E14" s="230">
        <v>1494000</v>
      </c>
    </row>
    <row r="15" spans="2:5" ht="15">
      <c r="B15" s="228" t="s">
        <v>314</v>
      </c>
      <c r="C15" s="229">
        <v>2</v>
      </c>
      <c r="D15" s="230">
        <v>228100000</v>
      </c>
      <c r="E15" s="230">
        <v>64603000</v>
      </c>
    </row>
    <row r="16" spans="2:5" ht="15">
      <c r="B16" s="228" t="s">
        <v>315</v>
      </c>
      <c r="C16" s="229">
        <v>2</v>
      </c>
      <c r="D16" s="230">
        <v>150000</v>
      </c>
      <c r="E16" s="230">
        <v>60000</v>
      </c>
    </row>
    <row r="17" spans="2:5" ht="15">
      <c r="B17" s="228" t="s">
        <v>316</v>
      </c>
      <c r="C17" s="229">
        <v>1</v>
      </c>
      <c r="D17" s="230">
        <v>100000</v>
      </c>
      <c r="E17" s="230">
        <v>49600</v>
      </c>
    </row>
    <row r="18" spans="2:5" ht="15">
      <c r="B18" s="228" t="s">
        <v>317</v>
      </c>
      <c r="C18" s="229">
        <v>1</v>
      </c>
      <c r="D18" s="230">
        <v>100000</v>
      </c>
      <c r="E18" s="230">
        <v>5000</v>
      </c>
    </row>
    <row r="19" spans="2:5" ht="15">
      <c r="B19" s="228" t="s">
        <v>318</v>
      </c>
      <c r="C19" s="229">
        <v>1</v>
      </c>
      <c r="D19" s="230">
        <v>50000</v>
      </c>
      <c r="E19" s="230">
        <v>16000</v>
      </c>
    </row>
    <row r="20" spans="2:5" ht="15">
      <c r="B20" s="228" t="s">
        <v>319</v>
      </c>
      <c r="C20" s="229">
        <v>1</v>
      </c>
      <c r="D20" s="230">
        <v>50000</v>
      </c>
      <c r="E20" s="230">
        <v>10000</v>
      </c>
    </row>
    <row r="21" spans="2:5" ht="15">
      <c r="B21" s="228" t="s">
        <v>320</v>
      </c>
      <c r="C21" s="229">
        <v>1</v>
      </c>
      <c r="D21" s="230">
        <v>110000</v>
      </c>
      <c r="E21" s="230">
        <v>96800</v>
      </c>
    </row>
    <row r="22" spans="2:5" ht="15">
      <c r="B22" s="228" t="s">
        <v>321</v>
      </c>
      <c r="C22" s="229">
        <v>1</v>
      </c>
      <c r="D22" s="230">
        <v>1500000</v>
      </c>
      <c r="E22" s="230">
        <v>7500</v>
      </c>
    </row>
    <row r="23" spans="2:5" ht="15">
      <c r="B23" s="228" t="s">
        <v>322</v>
      </c>
      <c r="C23" s="229">
        <v>1</v>
      </c>
      <c r="D23" s="230">
        <v>100000</v>
      </c>
      <c r="E23" s="230">
        <v>51000</v>
      </c>
    </row>
    <row r="24" spans="2:5" ht="15">
      <c r="B24" s="221" t="s">
        <v>323</v>
      </c>
      <c r="C24" s="231">
        <v>1</v>
      </c>
      <c r="D24" s="222">
        <v>50000</v>
      </c>
      <c r="E24" s="222">
        <v>49995</v>
      </c>
    </row>
    <row r="25" spans="2:5" ht="15">
      <c r="B25" s="221" t="s">
        <v>324</v>
      </c>
      <c r="C25" s="231">
        <v>1</v>
      </c>
      <c r="D25" s="222">
        <v>100000</v>
      </c>
      <c r="E25" s="222">
        <v>2000</v>
      </c>
    </row>
    <row r="26" spans="2:5" ht="15">
      <c r="B26" s="221" t="s">
        <v>325</v>
      </c>
      <c r="C26" s="231">
        <v>1</v>
      </c>
      <c r="D26" s="222">
        <v>50000</v>
      </c>
      <c r="E26" s="222">
        <v>1</v>
      </c>
    </row>
    <row r="27" spans="2:5" ht="15">
      <c r="B27" s="221" t="s">
        <v>326</v>
      </c>
      <c r="C27" s="231">
        <v>1</v>
      </c>
      <c r="D27" s="222">
        <v>100000</v>
      </c>
      <c r="E27" s="222">
        <v>50000</v>
      </c>
    </row>
    <row r="28" spans="2:5" ht="15">
      <c r="B28" s="221" t="s">
        <v>327</v>
      </c>
      <c r="C28" s="231">
        <v>1</v>
      </c>
      <c r="D28" s="222">
        <v>50000</v>
      </c>
      <c r="E28" s="222">
        <v>5000</v>
      </c>
    </row>
    <row r="29" spans="2:5" ht="15" customHeight="1">
      <c r="B29" s="221" t="s">
        <v>328</v>
      </c>
      <c r="C29" s="231">
        <v>1</v>
      </c>
      <c r="D29" s="222">
        <v>3000000</v>
      </c>
      <c r="E29" s="222">
        <v>1050000</v>
      </c>
    </row>
    <row r="30" spans="2:5" ht="15">
      <c r="B30" s="221" t="s">
        <v>329</v>
      </c>
      <c r="C30" s="231">
        <v>1</v>
      </c>
      <c r="D30" s="222">
        <v>50000</v>
      </c>
      <c r="E30" s="222">
        <v>30000</v>
      </c>
    </row>
    <row r="31" spans="2:5" ht="15">
      <c r="B31" s="221" t="s">
        <v>330</v>
      </c>
      <c r="C31" s="231">
        <v>1</v>
      </c>
      <c r="D31" s="222">
        <v>200000</v>
      </c>
      <c r="E31" s="222">
        <v>80000</v>
      </c>
    </row>
    <row r="32" spans="2:5" ht="15">
      <c r="B32" s="415" t="s">
        <v>34</v>
      </c>
      <c r="C32" s="416"/>
      <c r="D32" s="417"/>
      <c r="E32" s="223">
        <f>SUM(E12:E31)</f>
        <v>68314797</v>
      </c>
    </row>
    <row r="33" spans="2:5" ht="14.25" customHeight="1">
      <c r="B33" s="25" t="s">
        <v>19</v>
      </c>
      <c r="C33" s="25"/>
      <c r="D33" s="25"/>
      <c r="E33" s="224"/>
    </row>
    <row r="34" spans="2:5" ht="15">
      <c r="B34" s="225"/>
      <c r="C34" s="225"/>
      <c r="D34" s="226"/>
      <c r="E34" s="226"/>
    </row>
    <row r="35" spans="2:5" ht="15">
      <c r="B35" s="225"/>
      <c r="C35" s="225"/>
      <c r="D35" s="226"/>
      <c r="E35" s="226"/>
    </row>
    <row r="36" spans="2:5" ht="15">
      <c r="B36" s="225"/>
      <c r="C36" s="225"/>
      <c r="D36" s="226"/>
      <c r="E36" s="226"/>
    </row>
    <row r="37" spans="2:5" ht="15" customHeight="1">
      <c r="B37" s="330" t="s">
        <v>167</v>
      </c>
      <c r="C37" s="330"/>
      <c r="D37" s="330"/>
      <c r="E37" s="330"/>
    </row>
    <row r="38" spans="2:5" ht="15">
      <c r="B38" s="227"/>
      <c r="C38" s="227"/>
      <c r="D38" s="227"/>
      <c r="E38" s="227"/>
    </row>
    <row r="39" spans="2:5" ht="15">
      <c r="B39" s="412" t="s">
        <v>310</v>
      </c>
      <c r="C39" s="412" t="s">
        <v>306</v>
      </c>
      <c r="D39" s="412" t="s">
        <v>307</v>
      </c>
      <c r="E39" s="412" t="s">
        <v>308</v>
      </c>
    </row>
    <row r="40" spans="2:5" ht="15">
      <c r="B40" s="412"/>
      <c r="C40" s="412"/>
      <c r="D40" s="413"/>
      <c r="E40" s="413"/>
    </row>
    <row r="41" spans="2:5" ht="15">
      <c r="B41" s="412"/>
      <c r="C41" s="412"/>
      <c r="D41" s="413"/>
      <c r="E41" s="413"/>
    </row>
    <row r="42" spans="2:5" ht="15">
      <c r="B42" s="221" t="s">
        <v>311</v>
      </c>
      <c r="C42" s="231">
        <v>30</v>
      </c>
      <c r="D42" s="222">
        <v>3010200</v>
      </c>
      <c r="E42" s="222">
        <v>2226525</v>
      </c>
    </row>
    <row r="43" spans="2:5" ht="15">
      <c r="B43" s="221" t="s">
        <v>330</v>
      </c>
      <c r="C43" s="231">
        <v>23</v>
      </c>
      <c r="D43" s="222">
        <v>2500200</v>
      </c>
      <c r="E43" s="222">
        <v>2076430</v>
      </c>
    </row>
    <row r="44" spans="2:5" ht="15">
      <c r="B44" s="221" t="s">
        <v>315</v>
      </c>
      <c r="C44" s="231">
        <v>18</v>
      </c>
      <c r="D44" s="222">
        <v>5085150</v>
      </c>
      <c r="E44" s="222">
        <v>3527060</v>
      </c>
    </row>
    <row r="45" spans="2:5" ht="16.5" customHeight="1">
      <c r="B45" s="221" t="s">
        <v>313</v>
      </c>
      <c r="C45" s="231">
        <v>15</v>
      </c>
      <c r="D45" s="222">
        <v>1120002</v>
      </c>
      <c r="E45" s="222">
        <v>567001</v>
      </c>
    </row>
    <row r="46" spans="2:5" ht="15">
      <c r="B46" s="221" t="s">
        <v>317</v>
      </c>
      <c r="C46" s="231">
        <v>15</v>
      </c>
      <c r="D46" s="222">
        <v>745100</v>
      </c>
      <c r="E46" s="222">
        <v>451230</v>
      </c>
    </row>
    <row r="47" spans="2:5" ht="15">
      <c r="B47" s="221" t="s">
        <v>321</v>
      </c>
      <c r="C47" s="231">
        <v>13</v>
      </c>
      <c r="D47" s="222">
        <v>1425002</v>
      </c>
      <c r="E47" s="222">
        <v>905008</v>
      </c>
    </row>
    <row r="48" spans="2:5" ht="15">
      <c r="B48" s="221" t="s">
        <v>316</v>
      </c>
      <c r="C48" s="231">
        <v>10</v>
      </c>
      <c r="D48" s="222">
        <v>895100</v>
      </c>
      <c r="E48" s="222">
        <v>618050</v>
      </c>
    </row>
    <row r="49" spans="2:5" ht="15">
      <c r="B49" s="221" t="s">
        <v>314</v>
      </c>
      <c r="C49" s="231">
        <v>8</v>
      </c>
      <c r="D49" s="222">
        <v>310228</v>
      </c>
      <c r="E49" s="222">
        <v>130865</v>
      </c>
    </row>
    <row r="50" spans="2:5" ht="15">
      <c r="B50" s="221" t="s">
        <v>331</v>
      </c>
      <c r="C50" s="231">
        <v>7</v>
      </c>
      <c r="D50" s="222">
        <v>700000</v>
      </c>
      <c r="E50" s="222">
        <v>557500</v>
      </c>
    </row>
    <row r="51" spans="2:5" ht="15">
      <c r="B51" s="221" t="s">
        <v>332</v>
      </c>
      <c r="C51" s="231">
        <v>7</v>
      </c>
      <c r="D51" s="222">
        <v>955000</v>
      </c>
      <c r="E51" s="222">
        <v>279500</v>
      </c>
    </row>
    <row r="52" spans="2:5" ht="15">
      <c r="B52" s="221" t="s">
        <v>318</v>
      </c>
      <c r="C52" s="231">
        <v>5</v>
      </c>
      <c r="D52" s="222">
        <v>520650</v>
      </c>
      <c r="E52" s="222">
        <v>440466</v>
      </c>
    </row>
    <row r="53" spans="2:5" ht="15">
      <c r="B53" s="221" t="s">
        <v>333</v>
      </c>
      <c r="C53" s="231">
        <v>5</v>
      </c>
      <c r="D53" s="222">
        <v>430000</v>
      </c>
      <c r="E53" s="222">
        <v>228500</v>
      </c>
    </row>
    <row r="54" spans="2:5" ht="15">
      <c r="B54" s="221" t="s">
        <v>325</v>
      </c>
      <c r="C54" s="231">
        <v>5</v>
      </c>
      <c r="D54" s="222">
        <v>583050</v>
      </c>
      <c r="E54" s="222">
        <v>465501</v>
      </c>
    </row>
    <row r="55" spans="2:5" ht="15">
      <c r="B55" s="221" t="s">
        <v>334</v>
      </c>
      <c r="C55" s="231">
        <v>5</v>
      </c>
      <c r="D55" s="222">
        <v>1100000</v>
      </c>
      <c r="E55" s="222">
        <v>875000</v>
      </c>
    </row>
    <row r="56" spans="2:5" ht="15">
      <c r="B56" s="221" t="s">
        <v>335</v>
      </c>
      <c r="C56" s="231">
        <v>4</v>
      </c>
      <c r="D56" s="222">
        <v>375000</v>
      </c>
      <c r="E56" s="222">
        <v>43225</v>
      </c>
    </row>
    <row r="57" spans="2:5" ht="15">
      <c r="B57" s="221" t="s">
        <v>336</v>
      </c>
      <c r="C57" s="231">
        <v>4</v>
      </c>
      <c r="D57" s="222">
        <v>555000</v>
      </c>
      <c r="E57" s="222">
        <v>365000</v>
      </c>
    </row>
    <row r="58" spans="2:5" ht="15">
      <c r="B58" s="221" t="s">
        <v>337</v>
      </c>
      <c r="C58" s="231">
        <v>4</v>
      </c>
      <c r="D58" s="222">
        <v>140000</v>
      </c>
      <c r="E58" s="222">
        <v>92975</v>
      </c>
    </row>
    <row r="59" spans="2:5" ht="15">
      <c r="B59" s="221" t="s">
        <v>319</v>
      </c>
      <c r="C59" s="231">
        <v>3</v>
      </c>
      <c r="D59" s="222">
        <v>170050</v>
      </c>
      <c r="E59" s="222">
        <v>59810</v>
      </c>
    </row>
    <row r="60" spans="2:5" ht="15">
      <c r="B60" s="221" t="s">
        <v>326</v>
      </c>
      <c r="C60" s="231">
        <v>3</v>
      </c>
      <c r="D60" s="222">
        <v>90100</v>
      </c>
      <c r="E60" s="222">
        <v>36050</v>
      </c>
    </row>
    <row r="61" spans="2:5" ht="15">
      <c r="B61" s="221" t="s">
        <v>338</v>
      </c>
      <c r="C61" s="231">
        <v>3</v>
      </c>
      <c r="D61" s="222">
        <v>350000</v>
      </c>
      <c r="E61" s="222">
        <v>122500</v>
      </c>
    </row>
    <row r="62" spans="2:5" ht="15">
      <c r="B62" s="221" t="s">
        <v>339</v>
      </c>
      <c r="C62" s="231">
        <v>3</v>
      </c>
      <c r="D62" s="222">
        <v>135000</v>
      </c>
      <c r="E62" s="222">
        <v>20950</v>
      </c>
    </row>
    <row r="63" spans="2:5" ht="15">
      <c r="B63" s="221" t="s">
        <v>340</v>
      </c>
      <c r="C63" s="231">
        <v>3</v>
      </c>
      <c r="D63" s="222">
        <v>545000</v>
      </c>
      <c r="E63" s="222">
        <v>545000</v>
      </c>
    </row>
    <row r="64" spans="2:5" ht="15">
      <c r="B64" s="221" t="s">
        <v>341</v>
      </c>
      <c r="C64" s="231">
        <v>3</v>
      </c>
      <c r="D64" s="222">
        <v>100000</v>
      </c>
      <c r="E64" s="222">
        <v>62500</v>
      </c>
    </row>
    <row r="65" spans="2:5" ht="15">
      <c r="B65" s="221" t="s">
        <v>342</v>
      </c>
      <c r="C65" s="231">
        <v>3</v>
      </c>
      <c r="D65" s="222">
        <v>555000</v>
      </c>
      <c r="E65" s="222">
        <v>279950</v>
      </c>
    </row>
    <row r="66" spans="2:5" ht="15">
      <c r="B66" s="221" t="s">
        <v>312</v>
      </c>
      <c r="C66" s="231">
        <v>2</v>
      </c>
      <c r="D66" s="222">
        <v>25001</v>
      </c>
      <c r="E66" s="222">
        <v>19630</v>
      </c>
    </row>
    <row r="67" spans="2:5" ht="15">
      <c r="B67" s="221" t="s">
        <v>327</v>
      </c>
      <c r="C67" s="231">
        <v>2</v>
      </c>
      <c r="D67" s="222">
        <v>80050</v>
      </c>
      <c r="E67" s="222">
        <v>59005</v>
      </c>
    </row>
    <row r="68" spans="2:5" ht="15">
      <c r="B68" s="221" t="s">
        <v>343</v>
      </c>
      <c r="C68" s="231">
        <v>2</v>
      </c>
      <c r="D68" s="222">
        <v>100000</v>
      </c>
      <c r="E68" s="222">
        <v>26250</v>
      </c>
    </row>
    <row r="69" spans="2:5" ht="15">
      <c r="B69" s="221" t="s">
        <v>344</v>
      </c>
      <c r="C69" s="231">
        <v>2</v>
      </c>
      <c r="D69" s="222">
        <v>200000</v>
      </c>
      <c r="E69" s="222">
        <v>66500</v>
      </c>
    </row>
    <row r="70" spans="2:5" ht="15">
      <c r="B70" s="221" t="s">
        <v>345</v>
      </c>
      <c r="C70" s="231">
        <v>2</v>
      </c>
      <c r="D70" s="222">
        <v>200000</v>
      </c>
      <c r="E70" s="222">
        <v>89000</v>
      </c>
    </row>
    <row r="71" spans="2:5" ht="15">
      <c r="B71" s="221" t="s">
        <v>346</v>
      </c>
      <c r="C71" s="231">
        <v>2</v>
      </c>
      <c r="D71" s="222">
        <v>50000</v>
      </c>
      <c r="E71" s="222">
        <v>29500</v>
      </c>
    </row>
    <row r="72" spans="2:5" ht="15">
      <c r="B72" s="221" t="s">
        <v>347</v>
      </c>
      <c r="C72" s="231">
        <v>2</v>
      </c>
      <c r="D72" s="222">
        <v>200000</v>
      </c>
      <c r="E72" s="222">
        <v>195000</v>
      </c>
    </row>
    <row r="73" spans="2:5" ht="15">
      <c r="B73" s="221" t="s">
        <v>348</v>
      </c>
      <c r="C73" s="231">
        <v>2</v>
      </c>
      <c r="D73" s="222">
        <v>5250000</v>
      </c>
      <c r="E73" s="222">
        <v>350000</v>
      </c>
    </row>
    <row r="74" spans="2:5" ht="15">
      <c r="B74" s="221" t="s">
        <v>328</v>
      </c>
      <c r="C74" s="231">
        <v>2</v>
      </c>
      <c r="D74" s="222">
        <v>400003</v>
      </c>
      <c r="E74" s="222">
        <v>200001</v>
      </c>
    </row>
    <row r="75" spans="2:5" ht="15">
      <c r="B75" s="221" t="s">
        <v>349</v>
      </c>
      <c r="C75" s="231">
        <v>2</v>
      </c>
      <c r="D75" s="222">
        <v>55000</v>
      </c>
      <c r="E75" s="222">
        <v>25050</v>
      </c>
    </row>
    <row r="76" spans="2:5" ht="15">
      <c r="B76" s="221" t="s">
        <v>350</v>
      </c>
      <c r="C76" s="231">
        <v>2</v>
      </c>
      <c r="D76" s="222">
        <v>210000</v>
      </c>
      <c r="E76" s="222">
        <v>105000</v>
      </c>
    </row>
    <row r="77" spans="2:5" ht="15">
      <c r="B77" s="221" t="s">
        <v>351</v>
      </c>
      <c r="C77" s="231">
        <v>1</v>
      </c>
      <c r="D77" s="222">
        <v>10000</v>
      </c>
      <c r="E77" s="222">
        <v>9000</v>
      </c>
    </row>
    <row r="78" spans="2:5" ht="15">
      <c r="B78" s="221" t="s">
        <v>352</v>
      </c>
      <c r="C78" s="231">
        <v>1</v>
      </c>
      <c r="D78" s="222">
        <v>250000</v>
      </c>
      <c r="E78" s="222">
        <v>250000</v>
      </c>
    </row>
    <row r="79" spans="2:5" ht="15">
      <c r="B79" s="221" t="s">
        <v>353</v>
      </c>
      <c r="C79" s="231">
        <v>1</v>
      </c>
      <c r="D79" s="222">
        <v>100000</v>
      </c>
      <c r="E79" s="222">
        <v>49000</v>
      </c>
    </row>
    <row r="80" spans="2:5" ht="15">
      <c r="B80" s="221" t="s">
        <v>354</v>
      </c>
      <c r="C80" s="231">
        <v>1</v>
      </c>
      <c r="D80" s="222">
        <v>6000</v>
      </c>
      <c r="E80" s="222">
        <v>6000</v>
      </c>
    </row>
    <row r="81" spans="2:5" ht="15">
      <c r="B81" s="221" t="s">
        <v>355</v>
      </c>
      <c r="C81" s="231">
        <v>1</v>
      </c>
      <c r="D81" s="222">
        <v>100000</v>
      </c>
      <c r="E81" s="222">
        <v>25000</v>
      </c>
    </row>
    <row r="82" spans="2:5" ht="15">
      <c r="B82" s="221" t="s">
        <v>356</v>
      </c>
      <c r="C82" s="231">
        <v>1</v>
      </c>
      <c r="D82" s="222">
        <v>100000</v>
      </c>
      <c r="E82" s="222">
        <v>20000</v>
      </c>
    </row>
    <row r="83" spans="2:5" ht="15">
      <c r="B83" s="221" t="s">
        <v>322</v>
      </c>
      <c r="C83" s="231">
        <v>1</v>
      </c>
      <c r="D83" s="222">
        <v>50100</v>
      </c>
      <c r="E83" s="222">
        <v>5051</v>
      </c>
    </row>
    <row r="84" spans="2:5" ht="15">
      <c r="B84" s="221" t="s">
        <v>357</v>
      </c>
      <c r="C84" s="231">
        <v>1</v>
      </c>
      <c r="D84" s="222">
        <v>10000</v>
      </c>
      <c r="E84" s="222">
        <v>3000</v>
      </c>
    </row>
    <row r="85" spans="2:5" ht="15">
      <c r="B85" s="221" t="s">
        <v>358</v>
      </c>
      <c r="C85" s="231">
        <v>1</v>
      </c>
      <c r="D85" s="222">
        <v>500000</v>
      </c>
      <c r="E85" s="222">
        <v>5000</v>
      </c>
    </row>
    <row r="86" spans="2:5" ht="15">
      <c r="B86" s="221" t="s">
        <v>359</v>
      </c>
      <c r="C86" s="231">
        <v>1</v>
      </c>
      <c r="D86" s="222">
        <v>50000</v>
      </c>
      <c r="E86" s="222">
        <v>25000</v>
      </c>
    </row>
    <row r="87" spans="2:5" ht="15">
      <c r="B87" s="221" t="s">
        <v>360</v>
      </c>
      <c r="C87" s="231">
        <v>1</v>
      </c>
      <c r="D87" s="222">
        <v>50000</v>
      </c>
      <c r="E87" s="222">
        <v>25000</v>
      </c>
    </row>
    <row r="88" spans="2:5" ht="15">
      <c r="B88" s="221" t="s">
        <v>361</v>
      </c>
      <c r="C88" s="231">
        <v>1</v>
      </c>
      <c r="D88" s="222">
        <v>100000</v>
      </c>
      <c r="E88" s="222">
        <v>100000</v>
      </c>
    </row>
    <row r="89" spans="2:5" ht="15">
      <c r="B89" s="221" t="s">
        <v>320</v>
      </c>
      <c r="C89" s="231">
        <v>1</v>
      </c>
      <c r="D89" s="222">
        <v>100110</v>
      </c>
      <c r="E89" s="222">
        <v>2597</v>
      </c>
    </row>
    <row r="90" spans="2:5" ht="15">
      <c r="B90" s="221" t="s">
        <v>362</v>
      </c>
      <c r="C90" s="231">
        <v>1</v>
      </c>
      <c r="D90" s="222">
        <v>45000</v>
      </c>
      <c r="E90" s="222">
        <v>18000</v>
      </c>
    </row>
    <row r="91" spans="2:5" ht="15">
      <c r="B91" s="221" t="s">
        <v>363</v>
      </c>
      <c r="C91" s="231">
        <v>1</v>
      </c>
      <c r="D91" s="222">
        <v>20000</v>
      </c>
      <c r="E91" s="222">
        <v>20000</v>
      </c>
    </row>
    <row r="92" spans="2:5" ht="15">
      <c r="B92" s="221" t="s">
        <v>364</v>
      </c>
      <c r="C92" s="231">
        <v>1</v>
      </c>
      <c r="D92" s="222">
        <v>5000</v>
      </c>
      <c r="E92" s="222">
        <v>4250</v>
      </c>
    </row>
    <row r="93" spans="2:5" ht="15">
      <c r="B93" s="221" t="s">
        <v>365</v>
      </c>
      <c r="C93" s="231">
        <v>1</v>
      </c>
      <c r="D93" s="222">
        <v>1000000</v>
      </c>
      <c r="E93" s="222">
        <v>500000</v>
      </c>
    </row>
    <row r="94" spans="2:5" ht="15">
      <c r="B94" s="221" t="s">
        <v>366</v>
      </c>
      <c r="C94" s="231">
        <v>1</v>
      </c>
      <c r="D94" s="222">
        <v>150000</v>
      </c>
      <c r="E94" s="222">
        <v>50000</v>
      </c>
    </row>
    <row r="95" spans="2:5" ht="15">
      <c r="B95" s="221" t="s">
        <v>367</v>
      </c>
      <c r="C95" s="231">
        <v>1</v>
      </c>
      <c r="D95" s="222">
        <v>200000</v>
      </c>
      <c r="E95" s="222">
        <v>100000</v>
      </c>
    </row>
    <row r="96" spans="2:5" ht="15">
      <c r="B96" s="221" t="s">
        <v>368</v>
      </c>
      <c r="C96" s="231">
        <v>1</v>
      </c>
      <c r="D96" s="222">
        <v>50000</v>
      </c>
      <c r="E96" s="222">
        <v>50000</v>
      </c>
    </row>
    <row r="97" spans="2:5" ht="15">
      <c r="B97" s="221" t="s">
        <v>369</v>
      </c>
      <c r="C97" s="231">
        <v>1</v>
      </c>
      <c r="D97" s="222">
        <v>200000</v>
      </c>
      <c r="E97" s="222">
        <v>100000</v>
      </c>
    </row>
    <row r="98" spans="2:5" ht="15">
      <c r="B98" s="221" t="s">
        <v>370</v>
      </c>
      <c r="C98" s="231">
        <v>1</v>
      </c>
      <c r="D98" s="222">
        <v>25000</v>
      </c>
      <c r="E98" s="222">
        <v>24500</v>
      </c>
    </row>
    <row r="99" spans="2:5" ht="15">
      <c r="B99" s="221" t="s">
        <v>371</v>
      </c>
      <c r="C99" s="231">
        <v>1</v>
      </c>
      <c r="D99" s="222">
        <v>20000</v>
      </c>
      <c r="E99" s="222">
        <v>10000</v>
      </c>
    </row>
    <row r="100" spans="2:5" ht="15">
      <c r="B100" s="221" t="s">
        <v>372</v>
      </c>
      <c r="C100" s="231">
        <v>1</v>
      </c>
      <c r="D100" s="222">
        <v>100000</v>
      </c>
      <c r="E100" s="222">
        <v>50000</v>
      </c>
    </row>
    <row r="101" spans="2:5" ht="15">
      <c r="B101" s="411" t="s">
        <v>34</v>
      </c>
      <c r="C101" s="411"/>
      <c r="D101" s="411"/>
      <c r="E101" s="223">
        <f>SUM(E42:E100)</f>
        <v>17592930</v>
      </c>
    </row>
    <row r="102" spans="2:4" ht="15">
      <c r="B102" s="25" t="s">
        <v>19</v>
      </c>
      <c r="C102" s="25"/>
      <c r="D102" s="25"/>
    </row>
  </sheetData>
  <sheetProtection/>
  <mergeCells count="14">
    <mergeCell ref="A1:G1"/>
    <mergeCell ref="B4:G4"/>
    <mergeCell ref="B7:E7"/>
    <mergeCell ref="B9:B11"/>
    <mergeCell ref="C9:C11"/>
    <mergeCell ref="D9:D11"/>
    <mergeCell ref="E9:E11"/>
    <mergeCell ref="B101:D101"/>
    <mergeCell ref="B32:D32"/>
    <mergeCell ref="B37:E37"/>
    <mergeCell ref="B39:B41"/>
    <mergeCell ref="C39:C41"/>
    <mergeCell ref="D39:D41"/>
    <mergeCell ref="E39:E41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&amp;L22.04.2010&amp;CTÜRKİYE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</cols>
  <sheetData>
    <row r="1" spans="1:5" ht="18" customHeight="1" thickBot="1">
      <c r="A1" s="265" t="s">
        <v>127</v>
      </c>
      <c r="B1" s="265"/>
      <c r="C1" s="265"/>
      <c r="D1" s="265"/>
      <c r="E1" s="265"/>
    </row>
    <row r="4" spans="1:5" ht="15.75" customHeight="1">
      <c r="A4" s="414" t="s">
        <v>373</v>
      </c>
      <c r="B4" s="414"/>
      <c r="C4" s="414"/>
      <c r="D4" s="414"/>
      <c r="E4" s="414"/>
    </row>
    <row r="5" spans="1:5" ht="15">
      <c r="A5" s="414"/>
      <c r="B5" s="414"/>
      <c r="C5" s="414"/>
      <c r="D5" s="414"/>
      <c r="E5" s="414"/>
    </row>
    <row r="7" spans="2:5" ht="15">
      <c r="B7" s="330" t="s">
        <v>142</v>
      </c>
      <c r="C7" s="330"/>
      <c r="D7" s="330"/>
      <c r="E7" s="330"/>
    </row>
    <row r="8" spans="2:5" ht="15.75" customHeight="1">
      <c r="B8" s="220"/>
      <c r="C8" s="220"/>
      <c r="D8" s="220"/>
      <c r="E8" s="220"/>
    </row>
    <row r="9" spans="1:5" ht="15">
      <c r="A9" s="412" t="s">
        <v>143</v>
      </c>
      <c r="B9" s="412" t="s">
        <v>374</v>
      </c>
      <c r="C9" s="412" t="s">
        <v>306</v>
      </c>
      <c r="D9" s="412" t="s">
        <v>307</v>
      </c>
      <c r="E9" s="412" t="s">
        <v>308</v>
      </c>
    </row>
    <row r="10" spans="1:5" ht="15">
      <c r="A10" s="412"/>
      <c r="B10" s="412"/>
      <c r="C10" s="412"/>
      <c r="D10" s="413"/>
      <c r="E10" s="413"/>
    </row>
    <row r="11" spans="1:5" ht="29.25" customHeight="1">
      <c r="A11" s="412"/>
      <c r="B11" s="412"/>
      <c r="C11" s="412"/>
      <c r="D11" s="413"/>
      <c r="E11" s="413"/>
    </row>
    <row r="12" spans="1:5" ht="30">
      <c r="A12" s="232">
        <v>1</v>
      </c>
      <c r="B12" s="233" t="s">
        <v>375</v>
      </c>
      <c r="C12" s="228">
        <v>6</v>
      </c>
      <c r="D12" s="230">
        <v>1960000</v>
      </c>
      <c r="E12" s="230">
        <v>1706804</v>
      </c>
    </row>
    <row r="13" spans="1:5" ht="15">
      <c r="A13" s="232">
        <v>2</v>
      </c>
      <c r="B13" s="233" t="s">
        <v>376</v>
      </c>
      <c r="C13" s="228">
        <v>4</v>
      </c>
      <c r="D13" s="230">
        <v>24150000</v>
      </c>
      <c r="E13" s="230">
        <v>249904</v>
      </c>
    </row>
    <row r="14" spans="1:5" ht="15">
      <c r="A14" s="232">
        <v>3</v>
      </c>
      <c r="B14" s="233" t="s">
        <v>377</v>
      </c>
      <c r="C14" s="228">
        <v>3</v>
      </c>
      <c r="D14" s="230">
        <v>4050000</v>
      </c>
      <c r="E14" s="230">
        <v>2524000</v>
      </c>
    </row>
    <row r="15" spans="1:5" ht="15">
      <c r="A15" s="232">
        <v>4</v>
      </c>
      <c r="B15" s="233" t="s">
        <v>378</v>
      </c>
      <c r="C15" s="228">
        <v>3</v>
      </c>
      <c r="D15" s="230">
        <v>3150000</v>
      </c>
      <c r="E15" s="230">
        <v>1101001</v>
      </c>
    </row>
    <row r="16" spans="1:5" ht="30">
      <c r="A16" s="232">
        <v>5</v>
      </c>
      <c r="B16" s="233" t="s">
        <v>379</v>
      </c>
      <c r="C16" s="228">
        <v>2</v>
      </c>
      <c r="D16" s="230">
        <v>710000</v>
      </c>
      <c r="E16" s="230">
        <v>6150</v>
      </c>
    </row>
    <row r="17" spans="1:5" ht="15">
      <c r="A17" s="232">
        <v>6</v>
      </c>
      <c r="B17" s="233" t="s">
        <v>380</v>
      </c>
      <c r="C17" s="228">
        <v>2</v>
      </c>
      <c r="D17" s="230">
        <v>3100000</v>
      </c>
      <c r="E17" s="230">
        <v>1550000</v>
      </c>
    </row>
    <row r="18" spans="1:5" ht="15">
      <c r="A18" s="232">
        <v>7</v>
      </c>
      <c r="B18" s="233" t="s">
        <v>381</v>
      </c>
      <c r="C18" s="228">
        <v>2</v>
      </c>
      <c r="D18" s="230">
        <v>3100000</v>
      </c>
      <c r="E18" s="230">
        <v>1549000</v>
      </c>
    </row>
    <row r="19" spans="1:5" ht="15">
      <c r="A19" s="232">
        <v>8</v>
      </c>
      <c r="B19" s="233" t="s">
        <v>382</v>
      </c>
      <c r="C19" s="228">
        <v>2</v>
      </c>
      <c r="D19" s="230">
        <v>400000</v>
      </c>
      <c r="E19" s="230">
        <v>141000</v>
      </c>
    </row>
    <row r="20" spans="1:5" ht="30">
      <c r="A20" s="232">
        <v>9</v>
      </c>
      <c r="B20" s="233" t="s">
        <v>383</v>
      </c>
      <c r="C20" s="228">
        <v>2</v>
      </c>
      <c r="D20" s="230">
        <v>200000</v>
      </c>
      <c r="E20" s="230">
        <v>140001</v>
      </c>
    </row>
    <row r="21" spans="1:5" ht="15">
      <c r="A21" s="232">
        <v>10</v>
      </c>
      <c r="B21" s="233" t="s">
        <v>384</v>
      </c>
      <c r="C21" s="228">
        <v>2</v>
      </c>
      <c r="D21" s="230">
        <v>150000</v>
      </c>
      <c r="E21" s="230">
        <v>1500</v>
      </c>
    </row>
    <row r="22" spans="1:5" ht="17.25" customHeight="1">
      <c r="A22" s="232">
        <v>11</v>
      </c>
      <c r="B22" s="233" t="s">
        <v>385</v>
      </c>
      <c r="C22" s="228">
        <v>1</v>
      </c>
      <c r="D22" s="230">
        <v>50000</v>
      </c>
      <c r="E22" s="230">
        <v>50000</v>
      </c>
    </row>
    <row r="23" spans="1:5" ht="15">
      <c r="A23" s="232">
        <v>12</v>
      </c>
      <c r="B23" s="233" t="s">
        <v>386</v>
      </c>
      <c r="C23" s="228">
        <v>1</v>
      </c>
      <c r="D23" s="230">
        <v>50000</v>
      </c>
      <c r="E23" s="230">
        <v>49996</v>
      </c>
    </row>
    <row r="24" spans="1:5" ht="15">
      <c r="A24" s="232">
        <v>13</v>
      </c>
      <c r="B24" s="234" t="s">
        <v>387</v>
      </c>
      <c r="C24" s="235">
        <v>1</v>
      </c>
      <c r="D24" s="236">
        <v>50000</v>
      </c>
      <c r="E24" s="236">
        <v>31500</v>
      </c>
    </row>
    <row r="25" spans="1:5" ht="28.5" customHeight="1">
      <c r="A25" s="232">
        <v>14</v>
      </c>
      <c r="B25" s="234" t="s">
        <v>388</v>
      </c>
      <c r="C25" s="235">
        <v>1</v>
      </c>
      <c r="D25" s="236">
        <v>1000000</v>
      </c>
      <c r="E25" s="236">
        <v>500000</v>
      </c>
    </row>
    <row r="26" spans="1:5" ht="30">
      <c r="A26" s="232">
        <v>15</v>
      </c>
      <c r="B26" s="234" t="s">
        <v>389</v>
      </c>
      <c r="C26" s="235">
        <v>1</v>
      </c>
      <c r="D26" s="236">
        <v>100000</v>
      </c>
      <c r="E26" s="236">
        <v>5000</v>
      </c>
    </row>
    <row r="27" spans="1:5" ht="45">
      <c r="A27" s="232">
        <v>16</v>
      </c>
      <c r="B27" s="234" t="s">
        <v>390</v>
      </c>
      <c r="C27" s="235">
        <v>1</v>
      </c>
      <c r="D27" s="236">
        <v>740000</v>
      </c>
      <c r="E27" s="236">
        <v>592000</v>
      </c>
    </row>
    <row r="28" spans="1:5" ht="15">
      <c r="A28" s="232">
        <v>17</v>
      </c>
      <c r="B28" s="234" t="s">
        <v>391</v>
      </c>
      <c r="C28" s="235">
        <v>1</v>
      </c>
      <c r="D28" s="236">
        <v>50000</v>
      </c>
      <c r="E28" s="236">
        <v>50</v>
      </c>
    </row>
    <row r="29" spans="1:5" ht="15">
      <c r="A29" s="232">
        <v>18</v>
      </c>
      <c r="B29" s="234" t="s">
        <v>392</v>
      </c>
      <c r="C29" s="235">
        <v>1</v>
      </c>
      <c r="D29" s="236">
        <v>100000</v>
      </c>
      <c r="E29" s="236">
        <v>50000</v>
      </c>
    </row>
    <row r="30" spans="1:5" ht="15">
      <c r="A30" s="232">
        <v>19</v>
      </c>
      <c r="B30" s="234" t="s">
        <v>393</v>
      </c>
      <c r="C30" s="235">
        <v>1</v>
      </c>
      <c r="D30" s="236">
        <v>150000</v>
      </c>
      <c r="E30" s="236">
        <v>30000</v>
      </c>
    </row>
    <row r="31" spans="1:5" ht="30">
      <c r="A31" s="232">
        <v>20</v>
      </c>
      <c r="B31" s="234" t="s">
        <v>394</v>
      </c>
      <c r="C31" s="235">
        <v>1</v>
      </c>
      <c r="D31" s="236">
        <v>100000</v>
      </c>
      <c r="E31" s="236">
        <v>3000</v>
      </c>
    </row>
    <row r="32" spans="1:5" ht="15">
      <c r="A32" s="415" t="s">
        <v>34</v>
      </c>
      <c r="B32" s="416"/>
      <c r="C32" s="416"/>
      <c r="D32" s="417"/>
      <c r="E32" s="223">
        <f>SUM(E12:E31)</f>
        <v>10280906</v>
      </c>
    </row>
    <row r="33" spans="2:5" ht="14.25" customHeight="1">
      <c r="B33" s="25" t="s">
        <v>19</v>
      </c>
      <c r="C33" s="25"/>
      <c r="D33" s="25"/>
      <c r="E33" s="224"/>
    </row>
    <row r="34" spans="2:5" ht="15">
      <c r="B34" s="225"/>
      <c r="C34" s="225"/>
      <c r="D34" s="226"/>
      <c r="E34" s="226"/>
    </row>
    <row r="35" spans="2:5" ht="15">
      <c r="B35" s="225"/>
      <c r="C35" s="225"/>
      <c r="D35" s="226"/>
      <c r="E35" s="226"/>
    </row>
    <row r="36" spans="2:5" ht="15">
      <c r="B36" s="225"/>
      <c r="C36" s="225"/>
      <c r="D36" s="226"/>
      <c r="E36" s="226"/>
    </row>
    <row r="37" spans="2:5" ht="15">
      <c r="B37" s="225"/>
      <c r="C37" s="225"/>
      <c r="D37" s="226"/>
      <c r="E37" s="226"/>
    </row>
    <row r="38" spans="2:5" ht="15">
      <c r="B38" s="225"/>
      <c r="C38" s="225"/>
      <c r="D38" s="226"/>
      <c r="E38" s="226"/>
    </row>
    <row r="39" spans="2:5" ht="15">
      <c r="B39" s="225"/>
      <c r="C39" s="225"/>
      <c r="D39" s="226"/>
      <c r="E39" s="226"/>
    </row>
    <row r="40" spans="2:5" ht="15">
      <c r="B40" s="225"/>
      <c r="C40" s="225"/>
      <c r="D40" s="226"/>
      <c r="E40" s="226"/>
    </row>
    <row r="41" spans="2:5" ht="15">
      <c r="B41" s="225"/>
      <c r="C41" s="225"/>
      <c r="D41" s="226"/>
      <c r="E41" s="226"/>
    </row>
    <row r="42" spans="2:5" ht="15">
      <c r="B42" s="225"/>
      <c r="C42" s="225"/>
      <c r="D42" s="226"/>
      <c r="E42" s="226"/>
    </row>
    <row r="43" spans="2:5" ht="15" customHeight="1">
      <c r="B43" s="330" t="s">
        <v>167</v>
      </c>
      <c r="C43" s="330"/>
      <c r="D43" s="330"/>
      <c r="E43" s="330"/>
    </row>
    <row r="45" spans="1:5" ht="15">
      <c r="A45" s="412" t="s">
        <v>143</v>
      </c>
      <c r="B45" s="412" t="s">
        <v>374</v>
      </c>
      <c r="C45" s="412" t="s">
        <v>306</v>
      </c>
      <c r="D45" s="412" t="s">
        <v>307</v>
      </c>
      <c r="E45" s="412" t="s">
        <v>308</v>
      </c>
    </row>
    <row r="46" spans="1:5" ht="15">
      <c r="A46" s="412"/>
      <c r="B46" s="412"/>
      <c r="C46" s="412"/>
      <c r="D46" s="413"/>
      <c r="E46" s="413"/>
    </row>
    <row r="47" spans="1:5" ht="15">
      <c r="A47" s="412"/>
      <c r="B47" s="412"/>
      <c r="C47" s="412"/>
      <c r="D47" s="413"/>
      <c r="E47" s="413"/>
    </row>
    <row r="48" spans="1:5" ht="30">
      <c r="A48" s="212">
        <v>1</v>
      </c>
      <c r="B48" s="233" t="s">
        <v>375</v>
      </c>
      <c r="C48" s="228">
        <v>42</v>
      </c>
      <c r="D48" s="230">
        <v>7010002</v>
      </c>
      <c r="E48" s="230">
        <v>5447202</v>
      </c>
    </row>
    <row r="49" spans="1:5" ht="15">
      <c r="A49" s="212">
        <v>2</v>
      </c>
      <c r="B49" s="233" t="s">
        <v>381</v>
      </c>
      <c r="C49" s="228">
        <v>17</v>
      </c>
      <c r="D49" s="230">
        <v>2725003</v>
      </c>
      <c r="E49" s="230">
        <v>1854327</v>
      </c>
    </row>
    <row r="50" spans="1:5" ht="15">
      <c r="A50" s="212">
        <v>3</v>
      </c>
      <c r="B50" s="233" t="s">
        <v>395</v>
      </c>
      <c r="C50" s="228">
        <v>15</v>
      </c>
      <c r="D50" s="230">
        <v>1830000</v>
      </c>
      <c r="E50" s="230">
        <v>1708350</v>
      </c>
    </row>
    <row r="51" spans="1:5" ht="15">
      <c r="A51" s="212">
        <v>4</v>
      </c>
      <c r="B51" s="233" t="s">
        <v>382</v>
      </c>
      <c r="C51" s="228">
        <v>14</v>
      </c>
      <c r="D51" s="230">
        <v>1170400</v>
      </c>
      <c r="E51" s="230">
        <v>509641</v>
      </c>
    </row>
    <row r="52" spans="1:5" ht="15">
      <c r="A52" s="212">
        <v>5</v>
      </c>
      <c r="B52" s="233" t="s">
        <v>396</v>
      </c>
      <c r="C52" s="228">
        <v>13</v>
      </c>
      <c r="D52" s="230">
        <v>1330000</v>
      </c>
      <c r="E52" s="230">
        <v>895050</v>
      </c>
    </row>
    <row r="53" spans="1:5" ht="15">
      <c r="A53" s="212">
        <v>6</v>
      </c>
      <c r="B53" s="233" t="s">
        <v>397</v>
      </c>
      <c r="C53" s="228">
        <v>12</v>
      </c>
      <c r="D53" s="230">
        <v>885000</v>
      </c>
      <c r="E53" s="230">
        <v>759300</v>
      </c>
    </row>
    <row r="54" spans="1:5" ht="30">
      <c r="A54" s="212">
        <v>7</v>
      </c>
      <c r="B54" s="233" t="s">
        <v>383</v>
      </c>
      <c r="C54" s="228">
        <v>10</v>
      </c>
      <c r="D54" s="230">
        <v>710200</v>
      </c>
      <c r="E54" s="230">
        <v>607140</v>
      </c>
    </row>
    <row r="55" spans="1:5" ht="30">
      <c r="A55" s="212">
        <v>8</v>
      </c>
      <c r="B55" s="233" t="s">
        <v>398</v>
      </c>
      <c r="C55" s="228">
        <v>9</v>
      </c>
      <c r="D55" s="230">
        <v>660000</v>
      </c>
      <c r="E55" s="230">
        <v>536000</v>
      </c>
    </row>
    <row r="56" spans="1:5" ht="30">
      <c r="A56" s="212">
        <v>9</v>
      </c>
      <c r="B56" s="233" t="s">
        <v>399</v>
      </c>
      <c r="C56" s="228">
        <v>9</v>
      </c>
      <c r="D56" s="230">
        <v>1515000</v>
      </c>
      <c r="E56" s="230">
        <v>868500</v>
      </c>
    </row>
    <row r="57" spans="1:5" ht="30">
      <c r="A57" s="212">
        <v>10</v>
      </c>
      <c r="B57" s="233" t="s">
        <v>400</v>
      </c>
      <c r="C57" s="228">
        <v>7</v>
      </c>
      <c r="D57" s="230">
        <v>510000</v>
      </c>
      <c r="E57" s="230">
        <v>136131</v>
      </c>
    </row>
    <row r="58" spans="1:5" ht="30">
      <c r="A58" s="212">
        <v>11</v>
      </c>
      <c r="B58" s="233" t="s">
        <v>401</v>
      </c>
      <c r="C58" s="228">
        <v>7</v>
      </c>
      <c r="D58" s="230">
        <v>433100</v>
      </c>
      <c r="E58" s="230">
        <v>354150</v>
      </c>
    </row>
    <row r="59" spans="1:5" ht="15">
      <c r="A59" s="212">
        <v>12</v>
      </c>
      <c r="B59" s="233" t="s">
        <v>376</v>
      </c>
      <c r="C59" s="228">
        <v>6</v>
      </c>
      <c r="D59" s="230">
        <v>2250024</v>
      </c>
      <c r="E59" s="230">
        <v>1608550</v>
      </c>
    </row>
    <row r="60" spans="1:5" ht="15">
      <c r="A60" s="212">
        <v>13</v>
      </c>
      <c r="B60" s="234" t="s">
        <v>402</v>
      </c>
      <c r="C60" s="235">
        <v>6</v>
      </c>
      <c r="D60" s="236">
        <v>1270000</v>
      </c>
      <c r="E60" s="236">
        <v>858000</v>
      </c>
    </row>
    <row r="61" spans="1:5" ht="30">
      <c r="A61" s="212">
        <v>14</v>
      </c>
      <c r="B61" s="234" t="s">
        <v>403</v>
      </c>
      <c r="C61" s="235">
        <v>6</v>
      </c>
      <c r="D61" s="236">
        <v>1193000</v>
      </c>
      <c r="E61" s="236">
        <v>682000</v>
      </c>
    </row>
    <row r="62" spans="1:5" ht="45">
      <c r="A62" s="212">
        <v>15</v>
      </c>
      <c r="B62" s="234" t="s">
        <v>404</v>
      </c>
      <c r="C62" s="235">
        <v>6</v>
      </c>
      <c r="D62" s="236">
        <v>3000000</v>
      </c>
      <c r="E62" s="236">
        <v>1219975</v>
      </c>
    </row>
    <row r="63" spans="1:5" ht="15">
      <c r="A63" s="212">
        <v>16</v>
      </c>
      <c r="B63" s="234" t="s">
        <v>405</v>
      </c>
      <c r="C63" s="235">
        <v>5</v>
      </c>
      <c r="D63" s="236">
        <v>345000</v>
      </c>
      <c r="E63" s="236">
        <v>24275</v>
      </c>
    </row>
    <row r="64" spans="1:5" ht="30">
      <c r="A64" s="212">
        <v>17</v>
      </c>
      <c r="B64" s="234" t="s">
        <v>406</v>
      </c>
      <c r="C64" s="235">
        <v>5</v>
      </c>
      <c r="D64" s="236">
        <v>365000</v>
      </c>
      <c r="E64" s="236">
        <v>197500</v>
      </c>
    </row>
    <row r="65" spans="1:5" ht="30">
      <c r="A65" s="212">
        <v>18</v>
      </c>
      <c r="B65" s="234" t="s">
        <v>407</v>
      </c>
      <c r="C65" s="235">
        <v>5</v>
      </c>
      <c r="D65" s="236">
        <v>1400000</v>
      </c>
      <c r="E65" s="236">
        <v>665000</v>
      </c>
    </row>
    <row r="66" spans="1:5" ht="15">
      <c r="A66" s="212">
        <v>19</v>
      </c>
      <c r="B66" s="234" t="s">
        <v>408</v>
      </c>
      <c r="C66" s="235">
        <v>5</v>
      </c>
      <c r="D66" s="236">
        <v>600000</v>
      </c>
      <c r="E66" s="236">
        <v>436500</v>
      </c>
    </row>
    <row r="67" spans="1:5" ht="30">
      <c r="A67" s="212">
        <v>20</v>
      </c>
      <c r="B67" s="234" t="s">
        <v>409</v>
      </c>
      <c r="C67" s="235">
        <v>5</v>
      </c>
      <c r="D67" s="236">
        <v>405000</v>
      </c>
      <c r="E67" s="236">
        <v>308900</v>
      </c>
    </row>
    <row r="68" spans="1:5" ht="15">
      <c r="A68" s="415" t="s">
        <v>34</v>
      </c>
      <c r="B68" s="416"/>
      <c r="C68" s="416"/>
      <c r="D68" s="417"/>
      <c r="E68" s="223">
        <f>SUM(E48:E67)</f>
        <v>19676491</v>
      </c>
    </row>
    <row r="69" spans="1:2" ht="15">
      <c r="A69" s="25"/>
      <c r="B69" s="25" t="s">
        <v>19</v>
      </c>
    </row>
  </sheetData>
  <sheetProtection/>
  <mergeCells count="16">
    <mergeCell ref="A1:E1"/>
    <mergeCell ref="A4:E5"/>
    <mergeCell ref="B7:E7"/>
    <mergeCell ref="A9:A11"/>
    <mergeCell ref="B9:B11"/>
    <mergeCell ref="C9:C11"/>
    <mergeCell ref="D9:D11"/>
    <mergeCell ref="E9:E11"/>
    <mergeCell ref="A68:D68"/>
    <mergeCell ref="A32:D32"/>
    <mergeCell ref="B43:E43"/>
    <mergeCell ref="A45:A47"/>
    <mergeCell ref="B45:B47"/>
    <mergeCell ref="C45:C47"/>
    <mergeCell ref="D45:D47"/>
    <mergeCell ref="E45:E47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&amp;L22.04.2010&amp;CTÜRKİYE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65" t="s">
        <v>60</v>
      </c>
      <c r="B1" s="265"/>
      <c r="C1" s="265"/>
    </row>
    <row r="7" ht="15">
      <c r="B7" s="1"/>
    </row>
    <row r="8" ht="18">
      <c r="B8" s="240" t="s">
        <v>414</v>
      </c>
    </row>
    <row r="9" ht="15.75" thickBot="1"/>
    <row r="10" spans="1:3" ht="15.75">
      <c r="A10" s="241"/>
      <c r="B10" s="242"/>
      <c r="C10" s="243"/>
    </row>
    <row r="11" spans="1:3" ht="25.5">
      <c r="A11" s="244"/>
      <c r="B11" s="245"/>
      <c r="C11" s="246" t="s">
        <v>415</v>
      </c>
    </row>
    <row r="12" spans="1:3" ht="15">
      <c r="A12" s="244"/>
      <c r="B12" s="247" t="s">
        <v>1</v>
      </c>
      <c r="C12" s="248">
        <v>3</v>
      </c>
    </row>
    <row r="13" spans="1:3" ht="15.75">
      <c r="A13" s="249"/>
      <c r="B13" s="247" t="s">
        <v>416</v>
      </c>
      <c r="C13" s="250" t="s">
        <v>417</v>
      </c>
    </row>
    <row r="14" spans="1:3" ht="15.75">
      <c r="A14" s="249"/>
      <c r="B14" s="251" t="s">
        <v>418</v>
      </c>
      <c r="C14" s="248">
        <v>7</v>
      </c>
    </row>
    <row r="15" spans="1:3" ht="13.5" customHeight="1">
      <c r="A15" s="249"/>
      <c r="B15" s="251" t="s">
        <v>419</v>
      </c>
      <c r="C15" s="250">
        <v>8</v>
      </c>
    </row>
    <row r="16" spans="1:3" ht="15" customHeight="1">
      <c r="A16" s="252"/>
      <c r="B16" s="251" t="s">
        <v>420</v>
      </c>
      <c r="C16" s="248">
        <v>9</v>
      </c>
    </row>
    <row r="17" spans="1:3" ht="15.75">
      <c r="A17" s="252"/>
      <c r="B17" s="253" t="s">
        <v>421</v>
      </c>
      <c r="C17" s="248">
        <v>10</v>
      </c>
    </row>
    <row r="18" spans="1:3" ht="15.75">
      <c r="A18" s="252"/>
      <c r="B18" s="247" t="s">
        <v>422</v>
      </c>
      <c r="C18" s="248">
        <v>11</v>
      </c>
    </row>
    <row r="19" spans="1:3" ht="15">
      <c r="A19" s="254"/>
      <c r="B19" s="247" t="s">
        <v>423</v>
      </c>
      <c r="C19" s="255">
        <v>12</v>
      </c>
    </row>
    <row r="20" spans="1:3" ht="15">
      <c r="A20" s="254"/>
      <c r="B20" s="247" t="s">
        <v>424</v>
      </c>
      <c r="C20" s="255" t="s">
        <v>425</v>
      </c>
    </row>
    <row r="21" spans="1:3" ht="15">
      <c r="A21" s="254"/>
      <c r="B21" s="247" t="s">
        <v>426</v>
      </c>
      <c r="C21" s="255" t="s">
        <v>427</v>
      </c>
    </row>
    <row r="22" spans="1:3" ht="15">
      <c r="A22" s="254"/>
      <c r="B22" s="247" t="s">
        <v>428</v>
      </c>
      <c r="C22" s="255" t="s">
        <v>429</v>
      </c>
    </row>
    <row r="23" spans="1:3" ht="15">
      <c r="A23" s="254"/>
      <c r="B23" s="247" t="s">
        <v>430</v>
      </c>
      <c r="C23" s="255">
        <v>19</v>
      </c>
    </row>
    <row r="24" spans="1:3" ht="15">
      <c r="A24" s="254"/>
      <c r="B24" s="247" t="s">
        <v>431</v>
      </c>
      <c r="C24" s="255" t="s">
        <v>432</v>
      </c>
    </row>
    <row r="25" spans="1:3" ht="15">
      <c r="A25" s="254"/>
      <c r="B25" s="247" t="s">
        <v>433</v>
      </c>
      <c r="C25" s="255" t="s">
        <v>434</v>
      </c>
    </row>
    <row r="26" spans="1:3" ht="15">
      <c r="A26" s="254"/>
      <c r="B26" s="251" t="s">
        <v>435</v>
      </c>
      <c r="C26" s="255" t="s">
        <v>436</v>
      </c>
    </row>
    <row r="27" spans="1:3" ht="15.75" thickBot="1">
      <c r="A27" s="256"/>
      <c r="B27" s="257"/>
      <c r="C27" s="258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FAALİYETLER'!A1" display="Kurulan ve Kapanan Şirketlerin Üç Büyük İl ve İktisadi Faaliyetlere Göre Dağılımı"/>
    <hyperlink ref="B16" location="'FAALİYETLER (BİRİKİMLİ)'!A1" display="Kurulan ve Kapanan Şirketlerin İktisadi Faaliyetlere Göre BirikimliDağılımı"/>
    <hyperlink ref="B15" location="'İLLER, 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Layout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269" t="s">
        <v>0</v>
      </c>
      <c r="B2" s="269"/>
      <c r="C2" s="269"/>
      <c r="D2" s="269"/>
      <c r="E2" s="269"/>
      <c r="F2" s="269"/>
      <c r="G2" s="269"/>
      <c r="H2" s="269"/>
      <c r="I2" s="269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270" t="s">
        <v>1</v>
      </c>
      <c r="D6" s="270"/>
      <c r="E6" s="270"/>
      <c r="F6" s="270"/>
    </row>
    <row r="8" ht="15.75" thickBot="1"/>
    <row r="9" spans="1:8" ht="16.5" thickBot="1">
      <c r="A9" s="271"/>
      <c r="B9" s="272"/>
      <c r="C9" s="275" t="s">
        <v>2</v>
      </c>
      <c r="D9" s="276"/>
      <c r="E9" s="276"/>
      <c r="F9" s="276"/>
      <c r="G9" s="277"/>
      <c r="H9" s="278" t="s">
        <v>3</v>
      </c>
    </row>
    <row r="10" spans="1:8" ht="16.5" thickBot="1">
      <c r="A10" s="273"/>
      <c r="B10" s="274"/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79"/>
    </row>
    <row r="11" spans="1:8" ht="15">
      <c r="A11" s="280" t="s">
        <v>9</v>
      </c>
      <c r="B11" s="3" t="s">
        <v>10</v>
      </c>
      <c r="C11" s="4">
        <v>253</v>
      </c>
      <c r="D11" s="5">
        <v>0</v>
      </c>
      <c r="E11" s="5">
        <v>0</v>
      </c>
      <c r="F11" s="5">
        <v>4598</v>
      </c>
      <c r="G11" s="5">
        <v>204</v>
      </c>
      <c r="H11" s="6">
        <f>SUM(C11:G11)</f>
        <v>5055</v>
      </c>
    </row>
    <row r="12" spans="1:8" ht="15.75" thickBot="1">
      <c r="A12" s="281"/>
      <c r="B12" s="7" t="s">
        <v>11</v>
      </c>
      <c r="C12" s="8">
        <v>393582000</v>
      </c>
      <c r="D12" s="9">
        <v>0</v>
      </c>
      <c r="E12" s="9">
        <v>0</v>
      </c>
      <c r="F12" s="9">
        <v>747843125</v>
      </c>
      <c r="G12" s="10">
        <v>0</v>
      </c>
      <c r="H12" s="11">
        <f>SUM(C12:G12)</f>
        <v>1141425125</v>
      </c>
    </row>
    <row r="13" spans="1:8" ht="15">
      <c r="A13" s="266" t="s">
        <v>12</v>
      </c>
      <c r="B13" s="12" t="s">
        <v>13</v>
      </c>
      <c r="C13" s="8">
        <v>16</v>
      </c>
      <c r="D13" s="10">
        <v>6</v>
      </c>
      <c r="E13" s="10">
        <v>0</v>
      </c>
      <c r="F13" s="10">
        <v>30</v>
      </c>
      <c r="G13" s="10">
        <v>0</v>
      </c>
      <c r="H13" s="13">
        <f aca="true" t="shared" si="0" ref="H13:H18">SUM(C13:G13)</f>
        <v>52</v>
      </c>
    </row>
    <row r="14" spans="1:8" ht="15">
      <c r="A14" s="267"/>
      <c r="B14" s="14" t="s">
        <v>14</v>
      </c>
      <c r="C14" s="8">
        <v>31</v>
      </c>
      <c r="D14" s="10">
        <v>0</v>
      </c>
      <c r="E14" s="10">
        <v>0</v>
      </c>
      <c r="F14" s="10">
        <v>21</v>
      </c>
      <c r="G14" s="10">
        <v>0</v>
      </c>
      <c r="H14" s="13">
        <f t="shared" si="0"/>
        <v>52</v>
      </c>
    </row>
    <row r="15" spans="1:8" ht="15.75" customHeight="1" thickBot="1">
      <c r="A15" s="268"/>
      <c r="B15" s="15" t="s">
        <v>15</v>
      </c>
      <c r="C15" s="8">
        <v>111530600</v>
      </c>
      <c r="D15" s="10">
        <v>0</v>
      </c>
      <c r="E15" s="10">
        <v>0</v>
      </c>
      <c r="F15" s="10">
        <v>10887000</v>
      </c>
      <c r="G15" s="10">
        <v>0</v>
      </c>
      <c r="H15" s="13">
        <f t="shared" si="0"/>
        <v>122417600</v>
      </c>
    </row>
    <row r="16" spans="1:8" ht="15.75" customHeight="1" thickBot="1">
      <c r="A16" s="16" t="s">
        <v>16</v>
      </c>
      <c r="B16" s="17" t="s">
        <v>10</v>
      </c>
      <c r="C16" s="8">
        <v>675</v>
      </c>
      <c r="D16" s="10">
        <v>17</v>
      </c>
      <c r="E16" s="10">
        <v>1</v>
      </c>
      <c r="F16" s="10">
        <v>3190</v>
      </c>
      <c r="G16" s="10">
        <v>4</v>
      </c>
      <c r="H16" s="18">
        <f t="shared" si="0"/>
        <v>3887</v>
      </c>
    </row>
    <row r="17" spans="1:8" ht="15.75" customHeight="1" thickBot="1">
      <c r="A17" s="19" t="s">
        <v>17</v>
      </c>
      <c r="B17" s="20" t="s">
        <v>10</v>
      </c>
      <c r="C17" s="8">
        <v>7</v>
      </c>
      <c r="D17" s="10">
        <v>1</v>
      </c>
      <c r="E17" s="10">
        <v>0</v>
      </c>
      <c r="F17" s="10">
        <v>6</v>
      </c>
      <c r="G17" s="10">
        <v>0</v>
      </c>
      <c r="H17" s="13">
        <f t="shared" si="0"/>
        <v>14</v>
      </c>
    </row>
    <row r="18" spans="1:8" ht="16.5" thickBot="1">
      <c r="A18" s="21" t="s">
        <v>18</v>
      </c>
      <c r="B18" s="22" t="s">
        <v>10</v>
      </c>
      <c r="C18" s="23">
        <v>77</v>
      </c>
      <c r="D18" s="23">
        <v>15</v>
      </c>
      <c r="E18" s="23">
        <v>1</v>
      </c>
      <c r="F18" s="23">
        <v>789</v>
      </c>
      <c r="G18" s="23">
        <v>107</v>
      </c>
      <c r="H18" s="24">
        <f t="shared" si="0"/>
        <v>989</v>
      </c>
    </row>
    <row r="20" spans="1:2" ht="15">
      <c r="A20" s="25" t="s">
        <v>19</v>
      </c>
      <c r="B20" s="25"/>
    </row>
    <row r="21" ht="15">
      <c r="C21" s="26"/>
    </row>
    <row r="22" ht="15">
      <c r="C22" s="26"/>
    </row>
    <row r="23" spans="2:3" ht="15">
      <c r="B23" s="26"/>
      <c r="C23" s="26"/>
    </row>
    <row r="24" ht="15">
      <c r="B24" s="26"/>
    </row>
    <row r="30" ht="15">
      <c r="C30" s="27"/>
    </row>
  </sheetData>
  <sheetProtection/>
  <mergeCells count="7"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&amp;L22.04.2010
&amp;CTÜRKİYE ODALAR ve BORSALAR BİRLİĞİ
 Bilgi Hizmetleri Dairesi Başkanlığı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2"/>
  <sheetViews>
    <sheetView zoomScale="130" zoomScaleNormal="130" zoomScalePageLayoutView="85" workbookViewId="0" topLeftCell="A1">
      <selection activeCell="A1" sqref="A1:I1"/>
    </sheetView>
  </sheetViews>
  <sheetFormatPr defaultColWidth="9.140625" defaultRowHeight="15"/>
  <cols>
    <col min="1" max="1" width="19.421875" style="91" customWidth="1"/>
    <col min="2" max="2" width="5.7109375" style="90" bestFit="1" customWidth="1"/>
    <col min="3" max="3" width="10.140625" style="92" customWidth="1"/>
    <col min="4" max="5" width="4.28125" style="90" bestFit="1" customWidth="1"/>
    <col min="6" max="6" width="11.57421875" style="92" customWidth="1"/>
    <col min="7" max="7" width="11.28125" style="90" customWidth="1"/>
    <col min="8" max="8" width="11.7109375" style="90" customWidth="1"/>
    <col min="9" max="9" width="6.7109375" style="90" customWidth="1"/>
    <col min="10" max="11" width="9.140625" style="29" customWidth="1"/>
    <col min="12" max="12" width="12.00390625" style="39" bestFit="1" customWidth="1"/>
    <col min="13" max="13" width="13.28125" style="28" bestFit="1" customWidth="1"/>
    <col min="14" max="16384" width="9.140625" style="29" customWidth="1"/>
  </cols>
  <sheetData>
    <row r="1" spans="1:13" ht="15.75" customHeight="1" thickBot="1">
      <c r="A1" s="292" t="s">
        <v>20</v>
      </c>
      <c r="B1" s="265"/>
      <c r="C1" s="265"/>
      <c r="D1" s="265"/>
      <c r="E1" s="265"/>
      <c r="F1" s="265"/>
      <c r="G1" s="265"/>
      <c r="H1" s="265"/>
      <c r="I1" s="265"/>
      <c r="J1" s="28"/>
      <c r="L1" s="29"/>
      <c r="M1" s="29"/>
    </row>
    <row r="2" spans="1:13" ht="15.75" customHeight="1" thickBot="1">
      <c r="A2" s="293" t="s">
        <v>21</v>
      </c>
      <c r="B2" s="293"/>
      <c r="C2" s="293"/>
      <c r="D2" s="293"/>
      <c r="E2" s="293"/>
      <c r="F2" s="293"/>
      <c r="G2" s="293"/>
      <c r="H2" s="293"/>
      <c r="I2" s="293"/>
      <c r="J2" s="28"/>
      <c r="L2" s="29"/>
      <c r="M2" s="29"/>
    </row>
    <row r="3" spans="1:13" ht="9.75" customHeight="1">
      <c r="A3" s="294" t="s">
        <v>22</v>
      </c>
      <c r="B3" s="297" t="s">
        <v>9</v>
      </c>
      <c r="C3" s="297"/>
      <c r="D3" s="297" t="s">
        <v>12</v>
      </c>
      <c r="E3" s="297"/>
      <c r="F3" s="297"/>
      <c r="G3" s="30" t="s">
        <v>23</v>
      </c>
      <c r="H3" s="30" t="s">
        <v>24</v>
      </c>
      <c r="I3" s="31" t="s">
        <v>18</v>
      </c>
      <c r="J3" s="28"/>
      <c r="L3" s="29"/>
      <c r="M3" s="29"/>
    </row>
    <row r="4" spans="1:13" ht="12.75" customHeight="1">
      <c r="A4" s="295"/>
      <c r="B4" s="32"/>
      <c r="C4" s="33"/>
      <c r="D4" s="298" t="s">
        <v>10</v>
      </c>
      <c r="E4" s="298"/>
      <c r="F4" s="34"/>
      <c r="G4" s="32"/>
      <c r="H4" s="32"/>
      <c r="I4" s="35"/>
      <c r="J4" s="28"/>
      <c r="L4" s="29"/>
      <c r="M4" s="29"/>
    </row>
    <row r="5" spans="1:9" ht="9.75" customHeight="1">
      <c r="A5" s="295"/>
      <c r="B5" s="36" t="s">
        <v>10</v>
      </c>
      <c r="C5" s="36" t="s">
        <v>11</v>
      </c>
      <c r="D5" s="298"/>
      <c r="E5" s="298"/>
      <c r="F5" s="37" t="s">
        <v>15</v>
      </c>
      <c r="G5" s="36" t="s">
        <v>10</v>
      </c>
      <c r="H5" s="36" t="s">
        <v>10</v>
      </c>
      <c r="I5" s="38" t="s">
        <v>10</v>
      </c>
    </row>
    <row r="6" spans="1:9" ht="9.75" thickBot="1">
      <c r="A6" s="296"/>
      <c r="B6" s="40"/>
      <c r="C6" s="41"/>
      <c r="D6" s="40" t="s">
        <v>25</v>
      </c>
      <c r="E6" s="40" t="s">
        <v>26</v>
      </c>
      <c r="F6" s="41"/>
      <c r="G6" s="40"/>
      <c r="H6" s="40"/>
      <c r="I6" s="42"/>
    </row>
    <row r="7" spans="1:13" s="48" customFormat="1" ht="11.25">
      <c r="A7" s="43" t="s">
        <v>27</v>
      </c>
      <c r="B7" s="44">
        <f>SUM(B8,B9,B10,B11,B12)</f>
        <v>5055</v>
      </c>
      <c r="C7" s="45">
        <f aca="true" t="shared" si="0" ref="C7:I7">SUM(C8,C9,C10,C11,C12)</f>
        <v>1141425125</v>
      </c>
      <c r="D7" s="46">
        <f t="shared" si="0"/>
        <v>52</v>
      </c>
      <c r="E7" s="46">
        <f t="shared" si="0"/>
        <v>52</v>
      </c>
      <c r="F7" s="45">
        <f t="shared" si="0"/>
        <v>122417600</v>
      </c>
      <c r="G7" s="46">
        <f>SUM(G8,G9,G10,G11,G12)</f>
        <v>3887</v>
      </c>
      <c r="H7" s="46">
        <f t="shared" si="0"/>
        <v>14</v>
      </c>
      <c r="I7" s="47">
        <f t="shared" si="0"/>
        <v>989</v>
      </c>
      <c r="L7" s="49"/>
      <c r="M7" s="50"/>
    </row>
    <row r="8" spans="1:13" s="48" customFormat="1" ht="11.25">
      <c r="A8" s="43" t="s">
        <v>28</v>
      </c>
      <c r="B8" s="51">
        <f>SUM(B15,B22,B29,B36,B43,B50,B57,B64,B72,B79,B86,B93,B100,B107,B114,B121,B128,B135,B142,B149,B156)</f>
        <v>253</v>
      </c>
      <c r="C8" s="52">
        <f>SUM(C15,C22,C29,C36,C43,C50,C57,C64,C72,C79,C86,C93,C100,C107,C114,C121,C128,C135:D135,C142,C149,C156)</f>
        <v>393582000</v>
      </c>
      <c r="D8" s="53">
        <f aca="true" t="shared" si="1" ref="D8:E11">SUM(D15,D22,D29,D36,D43,D50,D57,D64,D72,D79,D86,D93,D100,D107,D114,D121,D128,D135,D142,D149,D156)</f>
        <v>16</v>
      </c>
      <c r="E8" s="53">
        <f t="shared" si="1"/>
        <v>31</v>
      </c>
      <c r="F8" s="52">
        <f>SUM(F15,F22,F29,F36,F43,F50:F51,F57,F64,F72,F79,F86,F93,F100,F107,F114,F121,F128,F135,F142,F149,F156)</f>
        <v>111530600</v>
      </c>
      <c r="G8" s="53">
        <f>SUM(G15,G22,G29,G36,G43,G50,G57,G64,G72,G79,G86,G93,G100,G107,G114,G121,G128,G135,G142,G149,G156)</f>
        <v>675</v>
      </c>
      <c r="H8" s="53">
        <f>SUM(H15,H22,H29,H36,H43,H50,H57,H64,H72,H79,H86,H93,H100,H107,H114,H121,H128,H135,H142,H149,H156)</f>
        <v>7</v>
      </c>
      <c r="I8" s="54">
        <f>SUM(I15,I22,I29,I36,I43,I50,I57,I64,I72,I79,I86,I93,I100,I107,I114,I121,I128,I135,I142,I149,I156)</f>
        <v>77</v>
      </c>
      <c r="L8" s="49"/>
      <c r="M8" s="50"/>
    </row>
    <row r="9" spans="1:13" s="48" customFormat="1" ht="11.25">
      <c r="A9" s="43" t="s">
        <v>29</v>
      </c>
      <c r="B9" s="51">
        <f>SUM(B16,B23,B30,B37,B44,B51,B58,B65,B73,B80,B87,B94,B101,B108,B115,B122,B129,B136,B143,B150,B157)</f>
        <v>0</v>
      </c>
      <c r="C9" s="52">
        <f>SUM(C16,C23,C30,C37,C44,C51,C58,C65,C73,C80,C87,C94,C101,C108,C115,C122,C129,C136,C143,C149,C149,C150,C157)</f>
        <v>0</v>
      </c>
      <c r="D9" s="53">
        <f t="shared" si="1"/>
        <v>6</v>
      </c>
      <c r="E9" s="53">
        <f t="shared" si="1"/>
        <v>0</v>
      </c>
      <c r="F9" s="52">
        <f>SUM(F16,F23,F30,F37,F44,F51,F58,F65,F73,F80,F87,F94,F101,F108,F115,F122,F129,F136,F143,F150,F150)</f>
        <v>0</v>
      </c>
      <c r="G9" s="53">
        <f>SUM(G16,G23,G30,G37,G44,G51,G58,G65,G73,G80,G87,G94,G101,G108,G115,G122,G129,G136,G143,G150,G157)</f>
        <v>17</v>
      </c>
      <c r="H9" s="53">
        <f>SUM(H16,H23,H30,H37,H44,H51,H58,H65,H73,H80,H87,H94,H101,H108)</f>
        <v>1</v>
      </c>
      <c r="I9" s="54">
        <f>SUM(I16,I23,I30,I37,I44,I51,I58,I65,I73,I80,I87,I94,I101,I108,I115,I122,I129,I136,I143,I150,I157)</f>
        <v>15</v>
      </c>
      <c r="L9" s="49"/>
      <c r="M9" s="50"/>
    </row>
    <row r="10" spans="1:13" s="48" customFormat="1" ht="11.25">
      <c r="A10" s="43" t="s">
        <v>30</v>
      </c>
      <c r="B10" s="51">
        <f>SUM(B17,B24,B31,B38,B45,B52,B59,B66,B74,B81,B88,B95,B102,B109,B116,B123,B130,B137,B144,B151,B158)</f>
        <v>0</v>
      </c>
      <c r="C10" s="52">
        <f>SUM(C17,C24,C31,C38,C45,C52,C59,C66,C74,C81,C88,C95,C102,C109,C116,C123,C130,C137,C144,C151,C158)</f>
        <v>0</v>
      </c>
      <c r="D10" s="53">
        <f t="shared" si="1"/>
        <v>0</v>
      </c>
      <c r="E10" s="53">
        <f t="shared" si="1"/>
        <v>0</v>
      </c>
      <c r="F10" s="52">
        <f>SUM(F17,F24,F31,F38,F45,F52,F59,F66,F74,F81,F88,F95,F102,F109,F116,F123,F130,F136)</f>
        <v>0</v>
      </c>
      <c r="G10" s="53">
        <f>SUM(G17,G24,G31,G38,G45,G52,G59,G66,G74,G81,G88,G95,G102,G109,G116,G123,G130,G137,G144,G151,G158)</f>
        <v>1</v>
      </c>
      <c r="H10" s="53">
        <f>SUM(H17,H24,H31,H38,H45,H52,H59,H66,H74,H81,H88,H95,H102,H109,H116,H123,H130,H137,H144,H151,H158)</f>
        <v>0</v>
      </c>
      <c r="I10" s="54">
        <f>SUM(I17,I24,I31,I38,I45,I52,I59,I66,I74,I81,I88,I95,I102,I109,I116,I123,I130,I137,I144,I151,I158)</f>
        <v>1</v>
      </c>
      <c r="L10" s="49"/>
      <c r="M10" s="50"/>
    </row>
    <row r="11" spans="1:13" s="48" customFormat="1" ht="11.25">
      <c r="A11" s="43" t="s">
        <v>31</v>
      </c>
      <c r="B11" s="51">
        <f>SUM(B18,B25,B32,B39,B46,B53,B60,B67,B75,B82,B89,B96,B103,B110,B117,B124,B131,B138,B145,B152,B159)</f>
        <v>4598</v>
      </c>
      <c r="C11" s="52">
        <f>SUM(C18,C25,C32,C39,C46,C53,C60,C67,C75,C82,C89,C96,C103,C110,C117,C124,C131,C138,C145,C152,C159)</f>
        <v>747843125</v>
      </c>
      <c r="D11" s="53">
        <f t="shared" si="1"/>
        <v>30</v>
      </c>
      <c r="E11" s="53">
        <f t="shared" si="1"/>
        <v>21</v>
      </c>
      <c r="F11" s="52">
        <f>SUM(F18,F25,F32,F39,F53,F60,F67,F75,F82,F89,F96,F103,F110,F117,F124,F131,F138,F145,F152,F159)</f>
        <v>10887000</v>
      </c>
      <c r="G11" s="53">
        <f>SUM(G18,G25,G32,G39,G46,G53,G60,G67,G75,G82,G89,G96,G103,G110,G117,G124,G131,G138,G145,G152,G159,G159,G159)</f>
        <v>3190</v>
      </c>
      <c r="H11" s="53">
        <f>SUM(H18,H25,H32,H39,H46,H53,H60,H64,H75,H82,H89,H96,H103,H110,H117,H124,H131,H138,H145,H159)</f>
        <v>6</v>
      </c>
      <c r="I11" s="54">
        <f>SUM(I18,I25,I32,I39,I46,I53,I60,I67,I75,I82,I89,I159,I152,I145,I138,I131,I124,I117,I110,I103,I96)</f>
        <v>789</v>
      </c>
      <c r="L11" s="49"/>
      <c r="M11" s="50"/>
    </row>
    <row r="12" spans="1:13" s="48" customFormat="1" ht="12" thickBot="1">
      <c r="A12" s="55" t="s">
        <v>32</v>
      </c>
      <c r="B12" s="56">
        <f>SUM(B19,B26,B33,B40,B47,B54,B61,B68,B76,B83,B90,B97,B104,B111,B118,B125,B132,B139,B146,B153,B160)</f>
        <v>204</v>
      </c>
      <c r="C12" s="57">
        <f>SUM(C19,C26,C33,C40,C47,C54,C61,C68,C76,C83,C90,C97,C104,C111,C118,C125,C132,C139,C146,C153,C160)</f>
        <v>0</v>
      </c>
      <c r="D12" s="58">
        <f>SUM(D19,D26,D33,D40,D47,D54,D61,D65,D76,D83,D90,D97,D104,D111,D118,D125,D132,D139,D146,D160)</f>
        <v>0</v>
      </c>
      <c r="E12" s="58">
        <f>SUM(E19,E26,E33,E40,E47,E54,E61,E65,E76,E83,E90,E97,E104,E111,E118,E125,E132,E139,E146,E160)</f>
        <v>0</v>
      </c>
      <c r="F12" s="57">
        <f>SUM(F19,F26,F33,F40,F47,F54,F61,F65,F76,F83,F90,F97,F104,F111,F118,F125,F132,F139,F146,F160)</f>
        <v>0</v>
      </c>
      <c r="G12" s="58">
        <f>SUM(G19,G26,G33,G40,G47,G54,G61,G65,G68,G76,G83,G90,G97,G104,G111,G118,G125,G132,G139,G146,G160)</f>
        <v>4</v>
      </c>
      <c r="H12" s="58">
        <f>SUM(H19,H26,H33,H40,H47,H54,H61,H65,H76,H83,H90,H97,H104,H111,H118,H125,H132,H139,H146,H160)</f>
        <v>0</v>
      </c>
      <c r="I12" s="59">
        <f>SUM(,I19,I26,I33,I40,I47,I54,I61,I68,I76,I83,I90,I97,I104,I111,I118,I125,I132,I139,I146,I160,I153)</f>
        <v>107</v>
      </c>
      <c r="L12" s="49"/>
      <c r="M12" s="50"/>
    </row>
    <row r="13" spans="1:13" s="48" customFormat="1" ht="13.5" customHeight="1" thickBot="1">
      <c r="A13" s="282" t="s">
        <v>33</v>
      </c>
      <c r="B13" s="283"/>
      <c r="C13" s="283"/>
      <c r="D13" s="283"/>
      <c r="E13" s="283"/>
      <c r="F13" s="283"/>
      <c r="G13" s="283"/>
      <c r="H13" s="283"/>
      <c r="I13" s="284"/>
      <c r="L13" s="49"/>
      <c r="M13" s="50"/>
    </row>
    <row r="14" spans="1:13" s="48" customFormat="1" ht="11.25">
      <c r="A14" s="60" t="s">
        <v>34</v>
      </c>
      <c r="B14" s="61">
        <f>SUM(B15,B16,B17,B18,B19)</f>
        <v>181</v>
      </c>
      <c r="C14" s="62">
        <f>C15+C16+C17+C18+C19</f>
        <v>37251000</v>
      </c>
      <c r="D14" s="63">
        <f>SUM(D15,D16,D17,D18,D19)</f>
        <v>1</v>
      </c>
      <c r="E14" s="63">
        <f>SUM(E15,E16,E17,E18,E19)</f>
        <v>1</v>
      </c>
      <c r="F14" s="62">
        <v>1000000</v>
      </c>
      <c r="G14" s="63">
        <f>SUM(G15,G16,G17,G18,G19)</f>
        <v>70</v>
      </c>
      <c r="H14" s="63">
        <f>SUM(H15,H16,H17,H18,H19)</f>
        <v>0</v>
      </c>
      <c r="I14" s="64">
        <f>SUM(I19,I18,I17,I16,I15)</f>
        <v>14</v>
      </c>
      <c r="L14" s="49"/>
      <c r="M14" s="50"/>
    </row>
    <row r="15" spans="1:13" s="48" customFormat="1" ht="11.25">
      <c r="A15" s="60" t="s">
        <v>35</v>
      </c>
      <c r="B15" s="65">
        <v>5</v>
      </c>
      <c r="C15" s="66">
        <v>4000000</v>
      </c>
      <c r="D15" s="67">
        <v>0</v>
      </c>
      <c r="E15" s="68">
        <v>1</v>
      </c>
      <c r="F15" s="69">
        <v>1000000</v>
      </c>
      <c r="G15" s="68">
        <v>10</v>
      </c>
      <c r="H15" s="67">
        <v>0</v>
      </c>
      <c r="I15" s="70">
        <v>2</v>
      </c>
      <c r="L15" s="49"/>
      <c r="M15" s="50"/>
    </row>
    <row r="16" spans="1:13" s="48" customFormat="1" ht="11.25">
      <c r="A16" s="60" t="s">
        <v>36</v>
      </c>
      <c r="B16" s="65">
        <v>0</v>
      </c>
      <c r="C16" s="66">
        <v>0</v>
      </c>
      <c r="D16" s="67">
        <v>0</v>
      </c>
      <c r="E16" s="67">
        <v>0</v>
      </c>
      <c r="F16" s="66">
        <v>0</v>
      </c>
      <c r="G16" s="67">
        <v>0</v>
      </c>
      <c r="H16" s="67">
        <v>0</v>
      </c>
      <c r="I16" s="71">
        <v>0</v>
      </c>
      <c r="L16" s="49"/>
      <c r="M16" s="50"/>
    </row>
    <row r="17" spans="1:9" ht="11.25">
      <c r="A17" s="60" t="s">
        <v>37</v>
      </c>
      <c r="B17" s="65">
        <v>0</v>
      </c>
      <c r="C17" s="66">
        <v>0</v>
      </c>
      <c r="D17" s="67">
        <v>0</v>
      </c>
      <c r="E17" s="67">
        <v>0</v>
      </c>
      <c r="F17" s="66">
        <v>0</v>
      </c>
      <c r="G17" s="67">
        <v>0</v>
      </c>
      <c r="H17" s="67">
        <v>0</v>
      </c>
      <c r="I17" s="71">
        <v>0</v>
      </c>
    </row>
    <row r="18" spans="1:11" ht="11.25">
      <c r="A18" s="60" t="s">
        <v>38</v>
      </c>
      <c r="B18" s="65">
        <v>113</v>
      </c>
      <c r="C18" s="66">
        <v>33251000</v>
      </c>
      <c r="D18" s="67">
        <v>1</v>
      </c>
      <c r="E18" s="67">
        <v>0</v>
      </c>
      <c r="F18" s="66">
        <v>0</v>
      </c>
      <c r="G18" s="68">
        <v>60</v>
      </c>
      <c r="H18" s="67">
        <v>0</v>
      </c>
      <c r="I18" s="70">
        <v>7</v>
      </c>
      <c r="K18" s="72"/>
    </row>
    <row r="19" spans="1:9" ht="12" thickBot="1">
      <c r="A19" s="73" t="s">
        <v>32</v>
      </c>
      <c r="B19" s="74">
        <v>63</v>
      </c>
      <c r="C19" s="75">
        <v>0</v>
      </c>
      <c r="D19" s="76">
        <v>0</v>
      </c>
      <c r="E19" s="76">
        <v>0</v>
      </c>
      <c r="F19" s="75">
        <v>0</v>
      </c>
      <c r="G19" s="77">
        <v>0</v>
      </c>
      <c r="H19" s="76">
        <v>0</v>
      </c>
      <c r="I19" s="78">
        <v>5</v>
      </c>
    </row>
    <row r="20" spans="1:9" ht="13.5" customHeight="1" thickBot="1">
      <c r="A20" s="282" t="s">
        <v>39</v>
      </c>
      <c r="B20" s="283"/>
      <c r="C20" s="283"/>
      <c r="D20" s="283"/>
      <c r="E20" s="283"/>
      <c r="F20" s="283"/>
      <c r="G20" s="283"/>
      <c r="H20" s="283"/>
      <c r="I20" s="284"/>
    </row>
    <row r="21" spans="1:9" ht="11.25">
      <c r="A21" s="60" t="s">
        <v>34</v>
      </c>
      <c r="B21" s="61">
        <f>SUM(B22,B23,B24,B25,B26)</f>
        <v>73</v>
      </c>
      <c r="C21" s="62">
        <f>SUM(C22,C23,C24,C25,C26)</f>
        <v>19985000</v>
      </c>
      <c r="D21" s="63">
        <f>SUM(D22,D23,D24,D25,D26)</f>
        <v>0</v>
      </c>
      <c r="E21" s="63">
        <f>SUM(E22,E23,E24,E25,E26)</f>
        <v>0</v>
      </c>
      <c r="F21" s="62">
        <v>0</v>
      </c>
      <c r="G21" s="63">
        <f>SUM(G22,G23,G24,G25,G26)</f>
        <v>39</v>
      </c>
      <c r="H21" s="63">
        <f>SUM(H22,H23,H24,H25,H26)</f>
        <v>0</v>
      </c>
      <c r="I21" s="64">
        <f>SUM(I26,I25,I24,I23,I22)</f>
        <v>6</v>
      </c>
    </row>
    <row r="22" spans="1:9" ht="11.25">
      <c r="A22" s="60" t="s">
        <v>35</v>
      </c>
      <c r="B22" s="65">
        <v>8</v>
      </c>
      <c r="C22" s="66">
        <v>6350000</v>
      </c>
      <c r="D22" s="67">
        <v>0</v>
      </c>
      <c r="E22" s="68">
        <v>0</v>
      </c>
      <c r="F22" s="69">
        <v>0</v>
      </c>
      <c r="G22" s="68">
        <v>11</v>
      </c>
      <c r="H22" s="67">
        <v>0</v>
      </c>
      <c r="I22" s="71">
        <v>1</v>
      </c>
    </row>
    <row r="23" spans="1:13" s="48" customFormat="1" ht="11.25">
      <c r="A23" s="60" t="s">
        <v>36</v>
      </c>
      <c r="B23" s="65">
        <v>0</v>
      </c>
      <c r="C23" s="66">
        <v>0</v>
      </c>
      <c r="D23" s="67">
        <v>0</v>
      </c>
      <c r="E23" s="67">
        <v>0</v>
      </c>
      <c r="F23" s="66">
        <v>0</v>
      </c>
      <c r="G23" s="67">
        <v>0</v>
      </c>
      <c r="H23" s="67">
        <v>0</v>
      </c>
      <c r="I23" s="71">
        <v>0</v>
      </c>
      <c r="L23" s="49"/>
      <c r="M23" s="50"/>
    </row>
    <row r="24" spans="1:9" ht="11.25">
      <c r="A24" s="60" t="s">
        <v>37</v>
      </c>
      <c r="B24" s="65">
        <v>0</v>
      </c>
      <c r="C24" s="66">
        <v>0</v>
      </c>
      <c r="D24" s="67">
        <v>0</v>
      </c>
      <c r="E24" s="67">
        <v>0</v>
      </c>
      <c r="F24" s="66">
        <v>0</v>
      </c>
      <c r="G24" s="67">
        <v>0</v>
      </c>
      <c r="H24" s="67">
        <v>0</v>
      </c>
      <c r="I24" s="71">
        <v>0</v>
      </c>
    </row>
    <row r="25" spans="1:9" ht="11.25">
      <c r="A25" s="60" t="s">
        <v>38</v>
      </c>
      <c r="B25" s="65">
        <v>65</v>
      </c>
      <c r="C25" s="66">
        <v>13635000</v>
      </c>
      <c r="D25" s="67">
        <v>0</v>
      </c>
      <c r="E25" s="68">
        <v>0</v>
      </c>
      <c r="F25" s="69">
        <v>0</v>
      </c>
      <c r="G25" s="68">
        <v>28</v>
      </c>
      <c r="H25" s="67">
        <v>0</v>
      </c>
      <c r="I25" s="71">
        <v>5</v>
      </c>
    </row>
    <row r="26" spans="1:9" ht="12" thickBot="1">
      <c r="A26" s="73" t="s">
        <v>32</v>
      </c>
      <c r="B26" s="74">
        <v>0</v>
      </c>
      <c r="C26" s="75">
        <v>0</v>
      </c>
      <c r="D26" s="76">
        <v>0</v>
      </c>
      <c r="E26" s="76">
        <v>0</v>
      </c>
      <c r="F26" s="75">
        <v>0</v>
      </c>
      <c r="G26" s="76">
        <v>0</v>
      </c>
      <c r="H26" s="76">
        <v>0</v>
      </c>
      <c r="I26" s="79">
        <v>0</v>
      </c>
    </row>
    <row r="27" spans="1:9" ht="13.5" customHeight="1" thickBot="1">
      <c r="A27" s="282" t="s">
        <v>40</v>
      </c>
      <c r="B27" s="283"/>
      <c r="C27" s="283"/>
      <c r="D27" s="283"/>
      <c r="E27" s="283"/>
      <c r="F27" s="283"/>
      <c r="G27" s="283"/>
      <c r="H27" s="283"/>
      <c r="I27" s="284"/>
    </row>
    <row r="28" spans="1:9" ht="11.25">
      <c r="A28" s="60" t="s">
        <v>34</v>
      </c>
      <c r="B28" s="61">
        <f>SUM(B29,B30,B31,B32,B33)</f>
        <v>843</v>
      </c>
      <c r="C28" s="62">
        <f>SUM(C29,C30,C31,C32,C33)</f>
        <v>158346500</v>
      </c>
      <c r="D28" s="63">
        <f>SUM(D29,D30,D31,D32,D33)</f>
        <v>13</v>
      </c>
      <c r="E28" s="63">
        <f>SUM(E29,E30,E31,E32,E33)</f>
        <v>13</v>
      </c>
      <c r="F28" s="62">
        <v>26557000</v>
      </c>
      <c r="G28" s="63">
        <f>SUM(G30,G29,G31,G32,G33)</f>
        <v>862</v>
      </c>
      <c r="H28" s="63">
        <f>SUM(H29,H30,H31,H32,H33)</f>
        <v>5</v>
      </c>
      <c r="I28" s="64">
        <f>SUM(I33,I32,I31,I30,I29)</f>
        <v>189</v>
      </c>
    </row>
    <row r="29" spans="1:9" ht="11.25">
      <c r="A29" s="60" t="s">
        <v>35</v>
      </c>
      <c r="B29" s="65">
        <v>40</v>
      </c>
      <c r="C29" s="66">
        <v>21240000</v>
      </c>
      <c r="D29" s="67">
        <v>6</v>
      </c>
      <c r="E29" s="68">
        <v>5</v>
      </c>
      <c r="F29" s="69">
        <v>21170000</v>
      </c>
      <c r="G29" s="68">
        <v>176</v>
      </c>
      <c r="H29" s="67">
        <v>4</v>
      </c>
      <c r="I29" s="70">
        <v>16</v>
      </c>
    </row>
    <row r="30" spans="1:9" ht="11.25">
      <c r="A30" s="60" t="s">
        <v>36</v>
      </c>
      <c r="B30" s="65">
        <v>0</v>
      </c>
      <c r="C30" s="66">
        <v>0</v>
      </c>
      <c r="D30" s="67">
        <v>2</v>
      </c>
      <c r="E30" s="67">
        <v>0</v>
      </c>
      <c r="F30" s="66">
        <v>0</v>
      </c>
      <c r="G30" s="67">
        <v>2</v>
      </c>
      <c r="H30" s="67">
        <v>0</v>
      </c>
      <c r="I30" s="70">
        <v>3</v>
      </c>
    </row>
    <row r="31" spans="1:9" ht="11.25">
      <c r="A31" s="60" t="s">
        <v>37</v>
      </c>
      <c r="B31" s="65">
        <v>0</v>
      </c>
      <c r="C31" s="66">
        <v>0</v>
      </c>
      <c r="D31" s="67">
        <v>0</v>
      </c>
      <c r="E31" s="67">
        <v>0</v>
      </c>
      <c r="F31" s="66">
        <v>0</v>
      </c>
      <c r="G31" s="67">
        <v>0</v>
      </c>
      <c r="H31" s="67">
        <v>0</v>
      </c>
      <c r="I31" s="70">
        <v>1</v>
      </c>
    </row>
    <row r="32" spans="1:9" ht="11.25">
      <c r="A32" s="60" t="s">
        <v>38</v>
      </c>
      <c r="B32" s="65">
        <v>802</v>
      </c>
      <c r="C32" s="66">
        <v>137106500</v>
      </c>
      <c r="D32" s="67">
        <v>5</v>
      </c>
      <c r="E32" s="68">
        <v>8</v>
      </c>
      <c r="F32" s="69">
        <v>5387000</v>
      </c>
      <c r="G32" s="68">
        <v>684</v>
      </c>
      <c r="H32" s="67">
        <v>1</v>
      </c>
      <c r="I32" s="70">
        <v>169</v>
      </c>
    </row>
    <row r="33" spans="1:9" ht="12" thickBot="1">
      <c r="A33" s="73" t="s">
        <v>32</v>
      </c>
      <c r="B33" s="74">
        <v>1</v>
      </c>
      <c r="C33" s="75">
        <v>0</v>
      </c>
      <c r="D33" s="76">
        <v>0</v>
      </c>
      <c r="E33" s="76">
        <v>0</v>
      </c>
      <c r="F33" s="75">
        <v>0</v>
      </c>
      <c r="G33" s="77">
        <v>0</v>
      </c>
      <c r="H33" s="76">
        <v>0</v>
      </c>
      <c r="I33" s="79">
        <v>0</v>
      </c>
    </row>
    <row r="34" spans="1:9" ht="12.75" customHeight="1" thickBot="1">
      <c r="A34" s="282" t="s">
        <v>41</v>
      </c>
      <c r="B34" s="283"/>
      <c r="C34" s="283"/>
      <c r="D34" s="283"/>
      <c r="E34" s="283"/>
      <c r="F34" s="283"/>
      <c r="G34" s="283"/>
      <c r="H34" s="283"/>
      <c r="I34" s="284"/>
    </row>
    <row r="35" spans="1:9" ht="11.25">
      <c r="A35" s="60" t="s">
        <v>34</v>
      </c>
      <c r="B35" s="61">
        <f>SUM(B36,B37,B38,B39,B40)</f>
        <v>59</v>
      </c>
      <c r="C35" s="62">
        <f>SUM(C36,C37,C38,C39,C40)</f>
        <v>55560000</v>
      </c>
      <c r="D35" s="63">
        <f>SUM(D36,D37,D38,D39,D40)</f>
        <v>4</v>
      </c>
      <c r="E35" s="63">
        <f>SUM(E36,E37,E38,E39,E40)</f>
        <v>4</v>
      </c>
      <c r="F35" s="62">
        <v>4018000</v>
      </c>
      <c r="G35" s="63">
        <f>SUM(G36,G37,G38,G39,G40)</f>
        <v>42</v>
      </c>
      <c r="H35" s="63">
        <f>SUM(H36,H37,H38,H39,H40)</f>
        <v>0</v>
      </c>
      <c r="I35" s="64">
        <f>SUM(I40,I39,I38,I37,I36)</f>
        <v>7</v>
      </c>
    </row>
    <row r="36" spans="1:9" ht="11.25">
      <c r="A36" s="60" t="s">
        <v>35</v>
      </c>
      <c r="B36" s="65">
        <v>21</v>
      </c>
      <c r="C36" s="66">
        <v>37900000</v>
      </c>
      <c r="D36" s="67">
        <v>0</v>
      </c>
      <c r="E36" s="68">
        <v>4</v>
      </c>
      <c r="F36" s="69">
        <v>4018000</v>
      </c>
      <c r="G36" s="68">
        <v>22</v>
      </c>
      <c r="H36" s="67">
        <v>0</v>
      </c>
      <c r="I36" s="70">
        <v>2</v>
      </c>
    </row>
    <row r="37" spans="1:9" s="48" customFormat="1" ht="11.25">
      <c r="A37" s="60" t="s">
        <v>36</v>
      </c>
      <c r="B37" s="65">
        <v>0</v>
      </c>
      <c r="C37" s="66">
        <v>0</v>
      </c>
      <c r="D37" s="67">
        <v>0</v>
      </c>
      <c r="E37" s="67">
        <v>0</v>
      </c>
      <c r="F37" s="66">
        <v>0</v>
      </c>
      <c r="G37" s="67">
        <v>0</v>
      </c>
      <c r="H37" s="67">
        <v>0</v>
      </c>
      <c r="I37" s="71">
        <v>0</v>
      </c>
    </row>
    <row r="38" spans="1:9" ht="11.25">
      <c r="A38" s="60" t="s">
        <v>37</v>
      </c>
      <c r="B38" s="65">
        <v>0</v>
      </c>
      <c r="C38" s="66">
        <v>0</v>
      </c>
      <c r="D38" s="67">
        <v>0</v>
      </c>
      <c r="E38" s="67">
        <v>0</v>
      </c>
      <c r="F38" s="66">
        <v>0</v>
      </c>
      <c r="G38" s="67">
        <v>0</v>
      </c>
      <c r="H38" s="67">
        <v>0</v>
      </c>
      <c r="I38" s="71">
        <v>0</v>
      </c>
    </row>
    <row r="39" spans="1:9" ht="11.25">
      <c r="A39" s="60" t="s">
        <v>38</v>
      </c>
      <c r="B39" s="65">
        <v>38</v>
      </c>
      <c r="C39" s="66">
        <v>17660000</v>
      </c>
      <c r="D39" s="67">
        <v>4</v>
      </c>
      <c r="E39" s="67">
        <v>0</v>
      </c>
      <c r="F39" s="66">
        <v>0</v>
      </c>
      <c r="G39" s="68">
        <v>20</v>
      </c>
      <c r="H39" s="67">
        <v>0</v>
      </c>
      <c r="I39" s="70">
        <v>5</v>
      </c>
    </row>
    <row r="40" spans="1:9" ht="12" thickBot="1">
      <c r="A40" s="73" t="s">
        <v>32</v>
      </c>
      <c r="B40" s="74">
        <v>0</v>
      </c>
      <c r="C40" s="75">
        <v>0</v>
      </c>
      <c r="D40" s="76">
        <v>0</v>
      </c>
      <c r="E40" s="76">
        <v>0</v>
      </c>
      <c r="F40" s="75">
        <v>0</v>
      </c>
      <c r="G40" s="76">
        <v>0</v>
      </c>
      <c r="H40" s="76">
        <v>0</v>
      </c>
      <c r="I40" s="78">
        <v>0</v>
      </c>
    </row>
    <row r="41" spans="1:9" ht="13.5" customHeight="1" thickBot="1">
      <c r="A41" s="282" t="s">
        <v>42</v>
      </c>
      <c r="B41" s="283"/>
      <c r="C41" s="283"/>
      <c r="D41" s="283"/>
      <c r="E41" s="283"/>
      <c r="F41" s="283"/>
      <c r="G41" s="283"/>
      <c r="H41" s="283"/>
      <c r="I41" s="284"/>
    </row>
    <row r="42" spans="1:9" ht="11.25">
      <c r="A42" s="60" t="s">
        <v>34</v>
      </c>
      <c r="B42" s="61">
        <f aca="true" t="shared" si="2" ref="B42:H42">SUM(B43,B44,B45,B46,B47)</f>
        <v>11</v>
      </c>
      <c r="C42" s="62">
        <f t="shared" si="2"/>
        <v>1430000</v>
      </c>
      <c r="D42" s="63">
        <f t="shared" si="2"/>
        <v>0</v>
      </c>
      <c r="E42" s="63">
        <f t="shared" si="2"/>
        <v>0</v>
      </c>
      <c r="F42" s="62">
        <f t="shared" si="2"/>
        <v>0</v>
      </c>
      <c r="G42" s="63">
        <f t="shared" si="2"/>
        <v>9</v>
      </c>
      <c r="H42" s="63">
        <f t="shared" si="2"/>
        <v>0</v>
      </c>
      <c r="I42" s="64">
        <f>SUM(I47,I46,I45,I44,I43)</f>
        <v>0</v>
      </c>
    </row>
    <row r="43" spans="1:9" ht="11.25">
      <c r="A43" s="60" t="s">
        <v>35</v>
      </c>
      <c r="B43" s="65">
        <v>1</v>
      </c>
      <c r="C43" s="66">
        <v>100000</v>
      </c>
      <c r="D43" s="67">
        <v>0</v>
      </c>
      <c r="E43" s="67">
        <v>0</v>
      </c>
      <c r="F43" s="66">
        <v>0</v>
      </c>
      <c r="G43" s="68">
        <v>1</v>
      </c>
      <c r="H43" s="67">
        <v>0</v>
      </c>
      <c r="I43" s="70">
        <v>0</v>
      </c>
    </row>
    <row r="44" spans="1:9" s="48" customFormat="1" ht="13.5" customHeight="1">
      <c r="A44" s="60" t="s">
        <v>36</v>
      </c>
      <c r="B44" s="65">
        <v>0</v>
      </c>
      <c r="C44" s="66">
        <v>0</v>
      </c>
      <c r="D44" s="67">
        <v>0</v>
      </c>
      <c r="E44" s="67">
        <v>0</v>
      </c>
      <c r="F44" s="66">
        <v>0</v>
      </c>
      <c r="G44" s="67">
        <v>0</v>
      </c>
      <c r="H44" s="67">
        <v>0</v>
      </c>
      <c r="I44" s="71">
        <v>0</v>
      </c>
    </row>
    <row r="45" spans="1:9" ht="11.25">
      <c r="A45" s="60" t="s">
        <v>37</v>
      </c>
      <c r="B45" s="65">
        <v>0</v>
      </c>
      <c r="C45" s="66">
        <v>0</v>
      </c>
      <c r="D45" s="67">
        <v>0</v>
      </c>
      <c r="E45" s="67">
        <v>0</v>
      </c>
      <c r="F45" s="66">
        <v>0</v>
      </c>
      <c r="G45" s="67">
        <v>0</v>
      </c>
      <c r="H45" s="67">
        <v>0</v>
      </c>
      <c r="I45" s="71">
        <v>0</v>
      </c>
    </row>
    <row r="46" spans="1:9" ht="11.25">
      <c r="A46" s="60" t="s">
        <v>38</v>
      </c>
      <c r="B46" s="65">
        <v>10</v>
      </c>
      <c r="C46" s="66">
        <v>1330000</v>
      </c>
      <c r="D46" s="67">
        <v>0</v>
      </c>
      <c r="E46" s="67">
        <v>0</v>
      </c>
      <c r="F46" s="66">
        <v>0</v>
      </c>
      <c r="G46" s="68">
        <v>8</v>
      </c>
      <c r="H46" s="67">
        <v>0</v>
      </c>
      <c r="I46" s="70">
        <v>0</v>
      </c>
    </row>
    <row r="47" spans="1:9" ht="12" thickBot="1">
      <c r="A47" s="73" t="s">
        <v>32</v>
      </c>
      <c r="B47" s="74">
        <v>0</v>
      </c>
      <c r="C47" s="75">
        <v>0</v>
      </c>
      <c r="D47" s="76">
        <v>0</v>
      </c>
      <c r="E47" s="76">
        <v>0</v>
      </c>
      <c r="F47" s="75">
        <v>0</v>
      </c>
      <c r="G47" s="76">
        <v>0</v>
      </c>
      <c r="H47" s="76">
        <v>0</v>
      </c>
      <c r="I47" s="79">
        <v>0</v>
      </c>
    </row>
    <row r="48" spans="1:9" ht="13.5" customHeight="1" thickBot="1">
      <c r="A48" s="282" t="s">
        <v>43</v>
      </c>
      <c r="B48" s="283"/>
      <c r="C48" s="283"/>
      <c r="D48" s="283"/>
      <c r="E48" s="283"/>
      <c r="F48" s="283"/>
      <c r="G48" s="283"/>
      <c r="H48" s="283"/>
      <c r="I48" s="284"/>
    </row>
    <row r="49" spans="1:9" ht="11.25">
      <c r="A49" s="60" t="s">
        <v>34</v>
      </c>
      <c r="B49" s="61">
        <f>SUM(B50,B51,B52,B53,B54)</f>
        <v>815</v>
      </c>
      <c r="C49" s="62">
        <f>SUM(C50,C51,C52,C53,C54)</f>
        <v>156291500</v>
      </c>
      <c r="D49" s="63">
        <f>SUM(D50,D51,D52,D53,D54)</f>
        <v>6</v>
      </c>
      <c r="E49" s="63">
        <f>SUM(E50,E51,E52,E53,E54)</f>
        <v>6</v>
      </c>
      <c r="F49" s="62">
        <v>15715000</v>
      </c>
      <c r="G49" s="63">
        <f>SUM(G50,G51,G52,G53,G54)</f>
        <v>616</v>
      </c>
      <c r="H49" s="63">
        <v>3</v>
      </c>
      <c r="I49" s="64">
        <f>SUM(I54,I53,I52,I51,I50)</f>
        <v>186</v>
      </c>
    </row>
    <row r="50" spans="1:11" ht="11.25">
      <c r="A50" s="60" t="s">
        <v>35</v>
      </c>
      <c r="B50" s="80">
        <v>26</v>
      </c>
      <c r="C50" s="69">
        <v>16920000</v>
      </c>
      <c r="D50" s="67">
        <v>3</v>
      </c>
      <c r="E50" s="67">
        <v>3</v>
      </c>
      <c r="F50" s="66">
        <v>14745000</v>
      </c>
      <c r="G50" s="68">
        <v>81</v>
      </c>
      <c r="H50" s="67">
        <v>1</v>
      </c>
      <c r="I50" s="70">
        <v>8</v>
      </c>
      <c r="J50" s="48"/>
      <c r="K50" s="48"/>
    </row>
    <row r="51" spans="1:9" s="48" customFormat="1" ht="11.25">
      <c r="A51" s="60" t="s">
        <v>36</v>
      </c>
      <c r="B51" s="80">
        <v>0</v>
      </c>
      <c r="C51" s="69">
        <v>0</v>
      </c>
      <c r="D51" s="67">
        <v>0</v>
      </c>
      <c r="E51" s="67">
        <v>0</v>
      </c>
      <c r="F51" s="66">
        <v>0</v>
      </c>
      <c r="G51" s="67">
        <v>4</v>
      </c>
      <c r="H51" s="67">
        <v>0</v>
      </c>
      <c r="I51" s="70">
        <v>0</v>
      </c>
    </row>
    <row r="52" spans="1:11" ht="11.25">
      <c r="A52" s="60" t="s">
        <v>37</v>
      </c>
      <c r="B52" s="65">
        <v>0</v>
      </c>
      <c r="C52" s="66">
        <v>0</v>
      </c>
      <c r="D52" s="67">
        <v>0</v>
      </c>
      <c r="E52" s="67">
        <v>0</v>
      </c>
      <c r="F52" s="66">
        <v>0</v>
      </c>
      <c r="G52" s="68">
        <v>1</v>
      </c>
      <c r="H52" s="67">
        <v>0</v>
      </c>
      <c r="I52" s="71">
        <v>0</v>
      </c>
      <c r="J52" s="48"/>
      <c r="K52" s="48"/>
    </row>
    <row r="53" spans="1:11" ht="11.25">
      <c r="A53" s="60" t="s">
        <v>38</v>
      </c>
      <c r="B53" s="80">
        <v>704</v>
      </c>
      <c r="C53" s="69">
        <v>139371500</v>
      </c>
      <c r="D53" s="67">
        <v>3</v>
      </c>
      <c r="E53" s="68">
        <v>3</v>
      </c>
      <c r="F53" s="69">
        <v>970000</v>
      </c>
      <c r="G53" s="68">
        <v>530</v>
      </c>
      <c r="H53" s="67">
        <v>2</v>
      </c>
      <c r="I53" s="70">
        <v>86</v>
      </c>
      <c r="J53" s="48"/>
      <c r="K53" s="48"/>
    </row>
    <row r="54" spans="1:11" ht="12" thickBot="1">
      <c r="A54" s="73" t="s">
        <v>32</v>
      </c>
      <c r="B54" s="74">
        <v>85</v>
      </c>
      <c r="C54" s="75">
        <v>0</v>
      </c>
      <c r="D54" s="76">
        <v>0</v>
      </c>
      <c r="E54" s="76">
        <v>0</v>
      </c>
      <c r="F54" s="75">
        <v>0</v>
      </c>
      <c r="G54" s="77">
        <v>0</v>
      </c>
      <c r="H54" s="76">
        <v>0</v>
      </c>
      <c r="I54" s="78">
        <v>92</v>
      </c>
      <c r="J54" s="48"/>
      <c r="K54" s="48"/>
    </row>
    <row r="55" spans="1:9" ht="13.5" customHeight="1" thickBot="1">
      <c r="A55" s="287" t="s">
        <v>44</v>
      </c>
      <c r="B55" s="288"/>
      <c r="C55" s="288"/>
      <c r="D55" s="288"/>
      <c r="E55" s="288"/>
      <c r="F55" s="288"/>
      <c r="G55" s="288"/>
      <c r="H55" s="288"/>
      <c r="I55" s="289"/>
    </row>
    <row r="56" spans="1:9" ht="11.25">
      <c r="A56" s="60" t="s">
        <v>34</v>
      </c>
      <c r="B56" s="61">
        <f>SUM(B57,B58,B59,B60,B61)</f>
        <v>1466</v>
      </c>
      <c r="C56" s="62">
        <f>SUM(C57,C58,C59,C60,C61)</f>
        <v>258869025</v>
      </c>
      <c r="D56" s="63">
        <f>SUM(D57,D58,D59,D60,D61)</f>
        <v>12</v>
      </c>
      <c r="E56" s="63">
        <f>SUM(E57,E58,E59,E60,E61)</f>
        <v>12</v>
      </c>
      <c r="F56" s="62">
        <v>12180000</v>
      </c>
      <c r="G56" s="63">
        <f>SUM(G57,G58,G59,G60,G61)</f>
        <v>1198</v>
      </c>
      <c r="H56" s="63">
        <f>SUM(H57,H58,H59,H60,H61)</f>
        <v>3</v>
      </c>
      <c r="I56" s="64">
        <f>SUM(I61,I60,I59,I58,I57)</f>
        <v>305</v>
      </c>
    </row>
    <row r="57" spans="1:9" ht="11.25">
      <c r="A57" s="60" t="s">
        <v>35</v>
      </c>
      <c r="B57" s="80">
        <v>52</v>
      </c>
      <c r="C57" s="69">
        <v>32810000</v>
      </c>
      <c r="D57" s="67">
        <v>3</v>
      </c>
      <c r="E57" s="68">
        <v>7</v>
      </c>
      <c r="F57" s="69">
        <v>8970000</v>
      </c>
      <c r="G57" s="68">
        <v>137</v>
      </c>
      <c r="H57" s="67">
        <v>1</v>
      </c>
      <c r="I57" s="70">
        <v>18</v>
      </c>
    </row>
    <row r="58" spans="1:9" s="48" customFormat="1" ht="12" customHeight="1">
      <c r="A58" s="60" t="s">
        <v>36</v>
      </c>
      <c r="B58" s="65">
        <v>0</v>
      </c>
      <c r="C58" s="66">
        <v>0</v>
      </c>
      <c r="D58" s="67">
        <v>3</v>
      </c>
      <c r="E58" s="67">
        <v>0</v>
      </c>
      <c r="F58" s="66">
        <v>0</v>
      </c>
      <c r="G58" s="68">
        <v>10</v>
      </c>
      <c r="H58" s="67">
        <v>0</v>
      </c>
      <c r="I58" s="70">
        <v>11</v>
      </c>
    </row>
    <row r="59" spans="1:9" ht="11.25">
      <c r="A59" s="60" t="s">
        <v>37</v>
      </c>
      <c r="B59" s="65">
        <v>0</v>
      </c>
      <c r="C59" s="66">
        <v>0</v>
      </c>
      <c r="D59" s="67">
        <v>0</v>
      </c>
      <c r="E59" s="67">
        <v>0</v>
      </c>
      <c r="F59" s="66">
        <v>0</v>
      </c>
      <c r="G59" s="68">
        <v>0</v>
      </c>
      <c r="H59" s="67">
        <v>0</v>
      </c>
      <c r="I59" s="71">
        <v>0</v>
      </c>
    </row>
    <row r="60" spans="1:9" ht="11.25">
      <c r="A60" s="60" t="s">
        <v>38</v>
      </c>
      <c r="B60" s="80">
        <v>1376</v>
      </c>
      <c r="C60" s="69">
        <v>226059025</v>
      </c>
      <c r="D60" s="67">
        <v>6</v>
      </c>
      <c r="E60" s="67">
        <v>5</v>
      </c>
      <c r="F60" s="69">
        <v>3210000</v>
      </c>
      <c r="G60" s="68">
        <v>1049</v>
      </c>
      <c r="H60" s="67">
        <v>2</v>
      </c>
      <c r="I60" s="70">
        <v>270</v>
      </c>
    </row>
    <row r="61" spans="1:9" ht="12" thickBot="1">
      <c r="A61" s="73" t="s">
        <v>32</v>
      </c>
      <c r="B61" s="74">
        <v>38</v>
      </c>
      <c r="C61" s="75">
        <v>0</v>
      </c>
      <c r="D61" s="76">
        <v>0</v>
      </c>
      <c r="E61" s="76">
        <v>0</v>
      </c>
      <c r="F61" s="75">
        <v>0</v>
      </c>
      <c r="G61" s="76">
        <v>2</v>
      </c>
      <c r="H61" s="76">
        <v>0</v>
      </c>
      <c r="I61" s="79">
        <v>6</v>
      </c>
    </row>
    <row r="62" spans="1:9" s="48" customFormat="1" ht="15.75" customHeight="1" thickBot="1">
      <c r="A62" s="282" t="s">
        <v>45</v>
      </c>
      <c r="B62" s="290"/>
      <c r="C62" s="290"/>
      <c r="D62" s="290"/>
      <c r="E62" s="290"/>
      <c r="F62" s="290"/>
      <c r="G62" s="290"/>
      <c r="H62" s="290"/>
      <c r="I62" s="291"/>
    </row>
    <row r="63" spans="1:9" ht="11.25">
      <c r="A63" s="60" t="s">
        <v>34</v>
      </c>
      <c r="B63" s="61">
        <f>SUM(B64,B65,B66,B67,B68)</f>
        <v>253</v>
      </c>
      <c r="C63" s="62">
        <f>SUM(C64,C65,C66,C67,C68)</f>
        <v>44989000</v>
      </c>
      <c r="D63" s="63">
        <f>SUM(D64,D65,D66,D67,D68)</f>
        <v>0</v>
      </c>
      <c r="E63" s="63">
        <f>SUM(E64,E65,E66,E67,E68)</f>
        <v>0</v>
      </c>
      <c r="F63" s="62">
        <v>0</v>
      </c>
      <c r="G63" s="63">
        <f>SUM(G64,G65,G66,G67,G68)</f>
        <v>213</v>
      </c>
      <c r="H63" s="63">
        <f>SUM(H64,H65,H66,H67,H68)</f>
        <v>0</v>
      </c>
      <c r="I63" s="64">
        <f>SUM(I68,I67,I66,I65,I64)</f>
        <v>39</v>
      </c>
    </row>
    <row r="64" spans="1:9" ht="11.25">
      <c r="A64" s="60" t="s">
        <v>35</v>
      </c>
      <c r="B64" s="80">
        <v>10</v>
      </c>
      <c r="C64" s="69">
        <v>3742000</v>
      </c>
      <c r="D64" s="67">
        <v>0</v>
      </c>
      <c r="E64" s="68">
        <v>0</v>
      </c>
      <c r="F64" s="69">
        <v>0</v>
      </c>
      <c r="G64" s="68">
        <v>32</v>
      </c>
      <c r="H64" s="67">
        <v>0</v>
      </c>
      <c r="I64" s="70">
        <v>5</v>
      </c>
    </row>
    <row r="65" spans="1:9" ht="11.25">
      <c r="A65" s="60" t="s">
        <v>36</v>
      </c>
      <c r="B65" s="65">
        <v>0</v>
      </c>
      <c r="C65" s="66">
        <v>0</v>
      </c>
      <c r="D65" s="67">
        <v>0</v>
      </c>
      <c r="E65" s="67">
        <v>0</v>
      </c>
      <c r="F65" s="66">
        <v>0</v>
      </c>
      <c r="G65" s="67">
        <v>0</v>
      </c>
      <c r="H65" s="67">
        <v>0</v>
      </c>
      <c r="I65" s="71">
        <v>0</v>
      </c>
    </row>
    <row r="66" spans="1:9" ht="11.25">
      <c r="A66" s="60" t="s">
        <v>37</v>
      </c>
      <c r="B66" s="65">
        <v>0</v>
      </c>
      <c r="C66" s="66">
        <v>0</v>
      </c>
      <c r="D66" s="67">
        <v>0</v>
      </c>
      <c r="E66" s="67">
        <v>0</v>
      </c>
      <c r="F66" s="66">
        <v>0</v>
      </c>
      <c r="G66" s="67">
        <v>0</v>
      </c>
      <c r="H66" s="67">
        <v>0</v>
      </c>
      <c r="I66" s="70">
        <v>0</v>
      </c>
    </row>
    <row r="67" spans="1:9" ht="11.25">
      <c r="A67" s="60" t="s">
        <v>38</v>
      </c>
      <c r="B67" s="80">
        <v>227</v>
      </c>
      <c r="C67" s="69">
        <v>41247000</v>
      </c>
      <c r="D67" s="67">
        <v>0</v>
      </c>
      <c r="E67" s="68">
        <v>0</v>
      </c>
      <c r="F67" s="69">
        <v>0</v>
      </c>
      <c r="G67" s="68">
        <v>179</v>
      </c>
      <c r="H67" s="67">
        <v>0</v>
      </c>
      <c r="I67" s="70">
        <v>31</v>
      </c>
    </row>
    <row r="68" spans="1:9" ht="12" thickBot="1">
      <c r="A68" s="73" t="s">
        <v>32</v>
      </c>
      <c r="B68" s="81">
        <v>16</v>
      </c>
      <c r="C68" s="82">
        <v>0</v>
      </c>
      <c r="D68" s="76">
        <v>0</v>
      </c>
      <c r="E68" s="76">
        <v>0</v>
      </c>
      <c r="F68" s="75">
        <v>0</v>
      </c>
      <c r="G68" s="77">
        <v>2</v>
      </c>
      <c r="H68" s="76">
        <v>0</v>
      </c>
      <c r="I68" s="78">
        <v>3</v>
      </c>
    </row>
    <row r="69" spans="1:9" ht="11.25">
      <c r="A69" s="83"/>
      <c r="B69" s="84"/>
      <c r="C69" s="85"/>
      <c r="D69" s="86"/>
      <c r="E69" s="86"/>
      <c r="F69" s="87"/>
      <c r="G69" s="84"/>
      <c r="H69" s="86"/>
      <c r="I69" s="84"/>
    </row>
    <row r="70" spans="1:9" ht="13.5" customHeight="1" thickBot="1">
      <c r="A70" s="285" t="s">
        <v>46</v>
      </c>
      <c r="B70" s="283"/>
      <c r="C70" s="283"/>
      <c r="D70" s="283"/>
      <c r="E70" s="283"/>
      <c r="F70" s="283"/>
      <c r="G70" s="283"/>
      <c r="H70" s="283"/>
      <c r="I70" s="284"/>
    </row>
    <row r="71" spans="1:9" ht="11.25">
      <c r="A71" s="60" t="s">
        <v>34</v>
      </c>
      <c r="B71" s="61">
        <f>SUM(B72,B73,B74,B75,B76)</f>
        <v>253</v>
      </c>
      <c r="C71" s="62">
        <f>SUM(C72,C73,C74,C75,C76)</f>
        <v>45423000</v>
      </c>
      <c r="D71" s="63">
        <f>SUM(D72,D73,D74,D75,D76)</f>
        <v>3</v>
      </c>
      <c r="E71" s="63">
        <f>SUM(E72,E73,E74,E75,E76)</f>
        <v>3</v>
      </c>
      <c r="F71" s="62">
        <v>51765000</v>
      </c>
      <c r="G71" s="63">
        <f>SUM(G72,G73,G74,G75,G76)</f>
        <v>80</v>
      </c>
      <c r="H71" s="63">
        <f>SUM(H72,H73,H74,H75,H76)</f>
        <v>1</v>
      </c>
      <c r="I71" s="64">
        <f>SUM(I76,I75,I74,I73,I72)</f>
        <v>20</v>
      </c>
    </row>
    <row r="72" spans="1:9" ht="11.25">
      <c r="A72" s="60" t="s">
        <v>35</v>
      </c>
      <c r="B72" s="80">
        <v>12</v>
      </c>
      <c r="C72" s="69">
        <v>7950000</v>
      </c>
      <c r="D72" s="67">
        <v>0</v>
      </c>
      <c r="E72" s="68">
        <v>3</v>
      </c>
      <c r="F72" s="69">
        <v>51765000</v>
      </c>
      <c r="G72" s="68">
        <v>26</v>
      </c>
      <c r="H72" s="67">
        <v>0</v>
      </c>
      <c r="I72" s="70">
        <v>2</v>
      </c>
    </row>
    <row r="73" spans="1:9" s="48" customFormat="1" ht="11.25">
      <c r="A73" s="60" t="s">
        <v>36</v>
      </c>
      <c r="B73" s="65">
        <v>0</v>
      </c>
      <c r="C73" s="66">
        <v>0</v>
      </c>
      <c r="D73" s="67">
        <v>0</v>
      </c>
      <c r="E73" s="67">
        <v>0</v>
      </c>
      <c r="F73" s="66">
        <v>0</v>
      </c>
      <c r="G73" s="67">
        <v>0</v>
      </c>
      <c r="H73" s="67">
        <v>0</v>
      </c>
      <c r="I73" s="71">
        <v>0</v>
      </c>
    </row>
    <row r="74" spans="1:10" ht="11.25">
      <c r="A74" s="60" t="s">
        <v>37</v>
      </c>
      <c r="B74" s="65">
        <v>0</v>
      </c>
      <c r="C74" s="66">
        <v>0</v>
      </c>
      <c r="D74" s="67">
        <v>0</v>
      </c>
      <c r="E74" s="67">
        <v>0</v>
      </c>
      <c r="F74" s="66">
        <v>0</v>
      </c>
      <c r="G74" s="67">
        <v>0</v>
      </c>
      <c r="H74" s="67">
        <v>0</v>
      </c>
      <c r="I74" s="71">
        <v>0</v>
      </c>
      <c r="J74" s="39"/>
    </row>
    <row r="75" spans="1:10" ht="11.25">
      <c r="A75" s="60" t="s">
        <v>38</v>
      </c>
      <c r="B75" s="80">
        <v>240</v>
      </c>
      <c r="C75" s="69">
        <v>37473000</v>
      </c>
      <c r="D75" s="67">
        <v>3</v>
      </c>
      <c r="E75" s="67">
        <v>0</v>
      </c>
      <c r="F75" s="66">
        <v>0</v>
      </c>
      <c r="G75" s="68">
        <v>54</v>
      </c>
      <c r="H75" s="67">
        <v>1</v>
      </c>
      <c r="I75" s="70">
        <v>18</v>
      </c>
      <c r="J75" s="39"/>
    </row>
    <row r="76" spans="1:10" ht="12" thickBot="1">
      <c r="A76" s="73" t="s">
        <v>32</v>
      </c>
      <c r="B76" s="74">
        <v>1</v>
      </c>
      <c r="C76" s="75">
        <v>0</v>
      </c>
      <c r="D76" s="76">
        <v>0</v>
      </c>
      <c r="E76" s="76">
        <v>0</v>
      </c>
      <c r="F76" s="75">
        <v>0</v>
      </c>
      <c r="G76" s="76">
        <v>0</v>
      </c>
      <c r="H76" s="76">
        <v>0</v>
      </c>
      <c r="I76" s="79">
        <v>0</v>
      </c>
      <c r="J76" s="39"/>
    </row>
    <row r="77" spans="1:10" ht="13.5" customHeight="1" thickBot="1">
      <c r="A77" s="282" t="s">
        <v>47</v>
      </c>
      <c r="B77" s="283"/>
      <c r="C77" s="283"/>
      <c r="D77" s="283"/>
      <c r="E77" s="283"/>
      <c r="F77" s="283"/>
      <c r="G77" s="283"/>
      <c r="H77" s="283"/>
      <c r="I77" s="284"/>
      <c r="J77" s="39"/>
    </row>
    <row r="78" spans="1:10" ht="11.25">
      <c r="A78" s="60" t="s">
        <v>34</v>
      </c>
      <c r="B78" s="61">
        <f>SUM(B79,B80,B81,B82,B83)</f>
        <v>146</v>
      </c>
      <c r="C78" s="62">
        <f>SUM(C79,C80,C81,C82,C83)</f>
        <v>11259000</v>
      </c>
      <c r="D78" s="63">
        <f>SUM(D79,D80,D81,D82,D83)</f>
        <v>1</v>
      </c>
      <c r="E78" s="63">
        <f>SUM(E79,E80,E81,E82,E83)</f>
        <v>1</v>
      </c>
      <c r="F78" s="62">
        <v>50000</v>
      </c>
      <c r="G78" s="63">
        <f>SUM(G79,G80,G81,G82,G83)</f>
        <v>112</v>
      </c>
      <c r="H78" s="63">
        <f>SUM(H79,H80,H81,H82,H83)</f>
        <v>0</v>
      </c>
      <c r="I78" s="64">
        <f>SUM(I83,I82,I81,I80,I79)</f>
        <v>31</v>
      </c>
      <c r="J78" s="39"/>
    </row>
    <row r="79" spans="1:10" ht="11.25">
      <c r="A79" s="60" t="s">
        <v>35</v>
      </c>
      <c r="B79" s="80">
        <v>16</v>
      </c>
      <c r="C79" s="69">
        <v>1770000</v>
      </c>
      <c r="D79" s="67">
        <v>0</v>
      </c>
      <c r="E79" s="67">
        <v>1</v>
      </c>
      <c r="F79" s="66">
        <v>50000</v>
      </c>
      <c r="G79" s="68">
        <v>45</v>
      </c>
      <c r="H79" s="67">
        <v>0</v>
      </c>
      <c r="I79" s="70">
        <v>10</v>
      </c>
      <c r="J79" s="39"/>
    </row>
    <row r="80" spans="1:12" s="48" customFormat="1" ht="11.25">
      <c r="A80" s="60" t="s">
        <v>36</v>
      </c>
      <c r="B80" s="65">
        <v>0</v>
      </c>
      <c r="C80" s="66">
        <v>0</v>
      </c>
      <c r="D80" s="67">
        <v>0</v>
      </c>
      <c r="E80" s="67">
        <v>0</v>
      </c>
      <c r="F80" s="66">
        <v>0</v>
      </c>
      <c r="G80" s="67">
        <v>0</v>
      </c>
      <c r="H80" s="67">
        <v>0</v>
      </c>
      <c r="I80" s="71">
        <v>0</v>
      </c>
      <c r="L80" s="49"/>
    </row>
    <row r="81" spans="1:9" ht="11.25">
      <c r="A81" s="60" t="s">
        <v>37</v>
      </c>
      <c r="B81" s="65">
        <v>0</v>
      </c>
      <c r="C81" s="66">
        <v>0</v>
      </c>
      <c r="D81" s="67">
        <v>0</v>
      </c>
      <c r="E81" s="67">
        <v>0</v>
      </c>
      <c r="F81" s="66">
        <v>0</v>
      </c>
      <c r="G81" s="67">
        <v>0</v>
      </c>
      <c r="H81" s="67">
        <v>0</v>
      </c>
      <c r="I81" s="71">
        <v>0</v>
      </c>
    </row>
    <row r="82" spans="1:9" ht="11.25">
      <c r="A82" s="60" t="s">
        <v>38</v>
      </c>
      <c r="B82" s="80">
        <v>130</v>
      </c>
      <c r="C82" s="69">
        <v>9489000</v>
      </c>
      <c r="D82" s="67">
        <v>1</v>
      </c>
      <c r="E82" s="67">
        <v>0</v>
      </c>
      <c r="F82" s="66">
        <v>0</v>
      </c>
      <c r="G82" s="68">
        <v>67</v>
      </c>
      <c r="H82" s="67">
        <v>0</v>
      </c>
      <c r="I82" s="70">
        <v>21</v>
      </c>
    </row>
    <row r="83" spans="1:9" ht="12" thickBot="1">
      <c r="A83" s="73" t="s">
        <v>32</v>
      </c>
      <c r="B83" s="74">
        <v>0</v>
      </c>
      <c r="C83" s="75">
        <v>0</v>
      </c>
      <c r="D83" s="76">
        <v>0</v>
      </c>
      <c r="E83" s="76">
        <v>0</v>
      </c>
      <c r="F83" s="75">
        <v>0</v>
      </c>
      <c r="G83" s="76">
        <v>0</v>
      </c>
      <c r="H83" s="76">
        <v>0</v>
      </c>
      <c r="I83" s="79">
        <v>0</v>
      </c>
    </row>
    <row r="84" spans="1:9" ht="16.5" customHeight="1" thickBot="1">
      <c r="A84" s="282" t="s">
        <v>48</v>
      </c>
      <c r="B84" s="283"/>
      <c r="C84" s="283"/>
      <c r="D84" s="283"/>
      <c r="E84" s="283"/>
      <c r="F84" s="283"/>
      <c r="G84" s="283"/>
      <c r="H84" s="283"/>
      <c r="I84" s="284"/>
    </row>
    <row r="85" spans="1:9" ht="11.25">
      <c r="A85" s="60" t="s">
        <v>34</v>
      </c>
      <c r="B85" s="61">
        <f>SUM(B86,B87,B88,B89,B90)</f>
        <v>61</v>
      </c>
      <c r="C85" s="62">
        <f>SUM(C86,C87,C88,C89,C90)</f>
        <v>239390000</v>
      </c>
      <c r="D85" s="63">
        <f>SUM(D86,D87,D88,D89,D90)</f>
        <v>2</v>
      </c>
      <c r="E85" s="63">
        <f>SUM(E86,E87,E88,E89,E90)</f>
        <v>2</v>
      </c>
      <c r="F85" s="62">
        <v>254500</v>
      </c>
      <c r="G85" s="63">
        <f>SUM(G86,G87,G88,G89,G90)</f>
        <v>54</v>
      </c>
      <c r="H85" s="63">
        <f>SUM(H86,H87,H88,H89,H90)</f>
        <v>0</v>
      </c>
      <c r="I85" s="64">
        <f>SUM(I90,I89,I88,I87,I86)</f>
        <v>18</v>
      </c>
    </row>
    <row r="86" spans="1:9" ht="11.25">
      <c r="A86" s="60" t="s">
        <v>35</v>
      </c>
      <c r="B86" s="80">
        <v>10</v>
      </c>
      <c r="C86" s="69">
        <v>235520000</v>
      </c>
      <c r="D86" s="67">
        <v>0</v>
      </c>
      <c r="E86" s="67">
        <v>2</v>
      </c>
      <c r="F86" s="66">
        <v>254500</v>
      </c>
      <c r="G86" s="68">
        <v>23</v>
      </c>
      <c r="H86" s="67">
        <v>0</v>
      </c>
      <c r="I86" s="70">
        <v>0</v>
      </c>
    </row>
    <row r="87" spans="1:9" s="48" customFormat="1" ht="11.25">
      <c r="A87" s="60" t="s">
        <v>36</v>
      </c>
      <c r="B87" s="65">
        <v>0</v>
      </c>
      <c r="C87" s="66">
        <v>0</v>
      </c>
      <c r="D87" s="67">
        <v>0</v>
      </c>
      <c r="E87" s="67">
        <v>0</v>
      </c>
      <c r="F87" s="66">
        <v>0</v>
      </c>
      <c r="G87" s="67">
        <v>0</v>
      </c>
      <c r="H87" s="67">
        <v>0</v>
      </c>
      <c r="I87" s="71">
        <v>0</v>
      </c>
    </row>
    <row r="88" spans="1:9" ht="11.25">
      <c r="A88" s="60" t="s">
        <v>37</v>
      </c>
      <c r="B88" s="65">
        <v>0</v>
      </c>
      <c r="C88" s="66">
        <v>0</v>
      </c>
      <c r="D88" s="67">
        <v>0</v>
      </c>
      <c r="E88" s="67">
        <v>0</v>
      </c>
      <c r="F88" s="66">
        <v>0</v>
      </c>
      <c r="G88" s="67">
        <v>0</v>
      </c>
      <c r="H88" s="67">
        <v>0</v>
      </c>
      <c r="I88" s="71">
        <v>0</v>
      </c>
    </row>
    <row r="89" spans="1:9" ht="11.25">
      <c r="A89" s="60" t="s">
        <v>38</v>
      </c>
      <c r="B89" s="80">
        <v>51</v>
      </c>
      <c r="C89" s="69">
        <v>3870000</v>
      </c>
      <c r="D89" s="67">
        <v>2</v>
      </c>
      <c r="E89" s="67">
        <v>0</v>
      </c>
      <c r="F89" s="66">
        <v>0</v>
      </c>
      <c r="G89" s="68">
        <v>31</v>
      </c>
      <c r="H89" s="67">
        <v>0</v>
      </c>
      <c r="I89" s="70">
        <v>18</v>
      </c>
    </row>
    <row r="90" spans="1:9" ht="12" thickBot="1">
      <c r="A90" s="73" t="s">
        <v>32</v>
      </c>
      <c r="B90" s="74">
        <v>0</v>
      </c>
      <c r="C90" s="75">
        <v>0</v>
      </c>
      <c r="D90" s="76">
        <v>0</v>
      </c>
      <c r="E90" s="76">
        <v>0</v>
      </c>
      <c r="F90" s="75">
        <v>0</v>
      </c>
      <c r="G90" s="76">
        <v>0</v>
      </c>
      <c r="H90" s="76">
        <v>0</v>
      </c>
      <c r="I90" s="79">
        <v>0</v>
      </c>
    </row>
    <row r="91" spans="1:9" ht="13.5" customHeight="1" thickBot="1">
      <c r="A91" s="282" t="s">
        <v>49</v>
      </c>
      <c r="B91" s="283"/>
      <c r="C91" s="283"/>
      <c r="D91" s="283"/>
      <c r="E91" s="283"/>
      <c r="F91" s="283"/>
      <c r="G91" s="283"/>
      <c r="H91" s="283"/>
      <c r="I91" s="284"/>
    </row>
    <row r="92" spans="1:9" ht="11.25">
      <c r="A92" s="60" t="s">
        <v>34</v>
      </c>
      <c r="B92" s="61">
        <f>SUM(B93,B94,B95,B96,B97)</f>
        <v>63</v>
      </c>
      <c r="C92" s="62">
        <f>SUM(C93,C94,C95,C96,C97)</f>
        <v>7596000</v>
      </c>
      <c r="D92" s="63">
        <f>SUM(D93,D94,D95,D96,D97)</f>
        <v>1</v>
      </c>
      <c r="E92" s="63">
        <f>SUM(E93,E94,E95,E96,E97)</f>
        <v>1</v>
      </c>
      <c r="F92" s="62">
        <v>5100000</v>
      </c>
      <c r="G92" s="63">
        <f>SUM(G93,G94,G95,G96,G97)</f>
        <v>33</v>
      </c>
      <c r="H92" s="63">
        <f>SUM(H93,H94,H95,H96,H97)</f>
        <v>1</v>
      </c>
      <c r="I92" s="64">
        <f>SUM(I97,I96,I95,I94,I93)</f>
        <v>13</v>
      </c>
    </row>
    <row r="93" spans="1:9" ht="11.25">
      <c r="A93" s="60" t="s">
        <v>35</v>
      </c>
      <c r="B93" s="80">
        <v>5</v>
      </c>
      <c r="C93" s="69">
        <v>250000</v>
      </c>
      <c r="D93" s="67">
        <v>0</v>
      </c>
      <c r="E93" s="67">
        <v>1</v>
      </c>
      <c r="F93" s="66">
        <v>5100000</v>
      </c>
      <c r="G93" s="68">
        <v>14</v>
      </c>
      <c r="H93" s="67">
        <v>1</v>
      </c>
      <c r="I93" s="70">
        <v>4</v>
      </c>
    </row>
    <row r="94" spans="1:9" s="48" customFormat="1" ht="11.25">
      <c r="A94" s="60" t="s">
        <v>36</v>
      </c>
      <c r="B94" s="65">
        <v>0</v>
      </c>
      <c r="C94" s="66">
        <v>0</v>
      </c>
      <c r="D94" s="67">
        <v>0</v>
      </c>
      <c r="E94" s="67">
        <v>0</v>
      </c>
      <c r="F94" s="66">
        <v>0</v>
      </c>
      <c r="G94" s="67">
        <v>0</v>
      </c>
      <c r="H94" s="67">
        <v>0</v>
      </c>
      <c r="I94" s="71">
        <v>0</v>
      </c>
    </row>
    <row r="95" spans="1:9" ht="11.25">
      <c r="A95" s="60" t="s">
        <v>37</v>
      </c>
      <c r="B95" s="65">
        <v>0</v>
      </c>
      <c r="C95" s="66">
        <v>0</v>
      </c>
      <c r="D95" s="67">
        <v>0</v>
      </c>
      <c r="E95" s="67">
        <v>0</v>
      </c>
      <c r="F95" s="66">
        <v>0</v>
      </c>
      <c r="G95" s="67">
        <v>0</v>
      </c>
      <c r="H95" s="67">
        <v>0</v>
      </c>
      <c r="I95" s="71">
        <v>0</v>
      </c>
    </row>
    <row r="96" spans="1:9" ht="11.25">
      <c r="A96" s="60" t="s">
        <v>38</v>
      </c>
      <c r="B96" s="80">
        <v>58</v>
      </c>
      <c r="C96" s="69">
        <v>7346000</v>
      </c>
      <c r="D96" s="67">
        <v>1</v>
      </c>
      <c r="E96" s="67">
        <v>0</v>
      </c>
      <c r="F96" s="66">
        <v>0</v>
      </c>
      <c r="G96" s="68">
        <v>19</v>
      </c>
      <c r="H96" s="67">
        <v>0</v>
      </c>
      <c r="I96" s="70">
        <v>9</v>
      </c>
    </row>
    <row r="97" spans="1:9" ht="12" thickBot="1">
      <c r="A97" s="73" t="s">
        <v>32</v>
      </c>
      <c r="B97" s="81">
        <v>0</v>
      </c>
      <c r="C97" s="82">
        <v>0</v>
      </c>
      <c r="D97" s="76">
        <v>0</v>
      </c>
      <c r="E97" s="76">
        <v>0</v>
      </c>
      <c r="F97" s="75">
        <v>0</v>
      </c>
      <c r="G97" s="76">
        <v>0</v>
      </c>
      <c r="H97" s="76">
        <v>0</v>
      </c>
      <c r="I97" s="78">
        <v>0</v>
      </c>
    </row>
    <row r="98" spans="1:11" ht="13.5" customHeight="1" thickBot="1">
      <c r="A98" s="282" t="s">
        <v>50</v>
      </c>
      <c r="B98" s="283"/>
      <c r="C98" s="283"/>
      <c r="D98" s="283"/>
      <c r="E98" s="283"/>
      <c r="F98" s="283"/>
      <c r="G98" s="283"/>
      <c r="H98" s="283"/>
      <c r="I98" s="284"/>
      <c r="J98" s="48"/>
      <c r="K98" s="48"/>
    </row>
    <row r="99" spans="1:11" ht="11.25">
      <c r="A99" s="60" t="s">
        <v>34</v>
      </c>
      <c r="B99" s="61">
        <f>SUM(B100,B101,B102,B103,B104)</f>
        <v>337</v>
      </c>
      <c r="C99" s="62">
        <f>SUM(C100,C101,C102,C103,C104)</f>
        <v>34225100</v>
      </c>
      <c r="D99" s="63">
        <f>SUM(D100,D101,D102,D103,D104)</f>
        <v>3</v>
      </c>
      <c r="E99" s="63">
        <f>SUM(E100,E101,E102,E103,E104)</f>
        <v>3</v>
      </c>
      <c r="F99" s="62">
        <v>320000</v>
      </c>
      <c r="G99" s="63">
        <f>SUM(G100,G101,G102,G103,G104)</f>
        <v>245</v>
      </c>
      <c r="H99" s="63">
        <f>SUM(H100,H101,H102,H103,H104)</f>
        <v>0</v>
      </c>
      <c r="I99" s="64">
        <f>SUM(I104,I103,I102,I101,I100)</f>
        <v>63</v>
      </c>
      <c r="J99" s="48"/>
      <c r="K99" s="48"/>
    </row>
    <row r="100" spans="1:11" ht="11.25">
      <c r="A100" s="60" t="s">
        <v>35</v>
      </c>
      <c r="B100" s="80">
        <v>16</v>
      </c>
      <c r="C100" s="69">
        <v>3600000</v>
      </c>
      <c r="D100" s="67">
        <v>1</v>
      </c>
      <c r="E100" s="68">
        <v>1</v>
      </c>
      <c r="F100" s="69">
        <v>50000</v>
      </c>
      <c r="G100" s="68">
        <v>24</v>
      </c>
      <c r="H100" s="67">
        <v>0</v>
      </c>
      <c r="I100" s="70">
        <v>4</v>
      </c>
      <c r="J100" s="48"/>
      <c r="K100" s="48"/>
    </row>
    <row r="101" spans="1:9" s="48" customFormat="1" ht="11.25">
      <c r="A101" s="60" t="s">
        <v>36</v>
      </c>
      <c r="B101" s="65">
        <v>0</v>
      </c>
      <c r="C101" s="66">
        <v>0</v>
      </c>
      <c r="D101" s="67">
        <v>1</v>
      </c>
      <c r="E101" s="67">
        <v>0</v>
      </c>
      <c r="F101" s="66">
        <v>0</v>
      </c>
      <c r="G101" s="67">
        <v>1</v>
      </c>
      <c r="H101" s="67">
        <v>0</v>
      </c>
      <c r="I101" s="71">
        <v>0</v>
      </c>
    </row>
    <row r="102" spans="1:9" ht="11.25">
      <c r="A102" s="60" t="s">
        <v>37</v>
      </c>
      <c r="B102" s="65">
        <v>0</v>
      </c>
      <c r="C102" s="66">
        <v>0</v>
      </c>
      <c r="D102" s="67">
        <v>0</v>
      </c>
      <c r="E102" s="67">
        <v>0</v>
      </c>
      <c r="F102" s="66">
        <v>0</v>
      </c>
      <c r="G102" s="67">
        <v>0</v>
      </c>
      <c r="H102" s="67">
        <v>0</v>
      </c>
      <c r="I102" s="71">
        <v>0</v>
      </c>
    </row>
    <row r="103" spans="1:9" ht="11.25">
      <c r="A103" s="60" t="s">
        <v>38</v>
      </c>
      <c r="B103" s="80">
        <v>321</v>
      </c>
      <c r="C103" s="69">
        <v>30625100</v>
      </c>
      <c r="D103" s="67">
        <v>1</v>
      </c>
      <c r="E103" s="68">
        <v>2</v>
      </c>
      <c r="F103" s="69">
        <v>270000</v>
      </c>
      <c r="G103" s="68">
        <v>220</v>
      </c>
      <c r="H103" s="67">
        <v>0</v>
      </c>
      <c r="I103" s="70">
        <v>59</v>
      </c>
    </row>
    <row r="104" spans="1:9" ht="12" thickBot="1">
      <c r="A104" s="73" t="s">
        <v>32</v>
      </c>
      <c r="B104" s="74">
        <v>0</v>
      </c>
      <c r="C104" s="75">
        <v>0</v>
      </c>
      <c r="D104" s="76">
        <v>0</v>
      </c>
      <c r="E104" s="76">
        <v>0</v>
      </c>
      <c r="F104" s="75">
        <v>0</v>
      </c>
      <c r="G104" s="76">
        <v>0</v>
      </c>
      <c r="H104" s="76">
        <v>0</v>
      </c>
      <c r="I104" s="79">
        <v>0</v>
      </c>
    </row>
    <row r="105" spans="1:9" ht="14.25" customHeight="1" thickBot="1">
      <c r="A105" s="282" t="s">
        <v>51</v>
      </c>
      <c r="B105" s="283"/>
      <c r="C105" s="283"/>
      <c r="D105" s="283"/>
      <c r="E105" s="283"/>
      <c r="F105" s="283"/>
      <c r="G105" s="283"/>
      <c r="H105" s="283"/>
      <c r="I105" s="284"/>
    </row>
    <row r="106" spans="1:9" ht="11.25">
      <c r="A106" s="60" t="s">
        <v>34</v>
      </c>
      <c r="B106" s="61">
        <f>SUM(B107,B108,B109,B110,B111)</f>
        <v>204</v>
      </c>
      <c r="C106" s="62">
        <f>SUM(C107,C108,C109,C110,C111)</f>
        <v>29310000</v>
      </c>
      <c r="D106" s="63">
        <f>SUM(D107,D108,D109,D110,D111)</f>
        <v>3</v>
      </c>
      <c r="E106" s="63">
        <f>SUM(E107,E108,E109,E110,E111)</f>
        <v>3</v>
      </c>
      <c r="F106" s="62">
        <v>650000</v>
      </c>
      <c r="G106" s="63">
        <f>SUM(G107,G108,G109,G110,G111)</f>
        <v>135</v>
      </c>
      <c r="H106" s="63">
        <f>SUM(H107,H108,H109,H110,H111)</f>
        <v>1</v>
      </c>
      <c r="I106" s="64">
        <f>SUM(I111,I110,I109,I108,I107)</f>
        <v>28</v>
      </c>
    </row>
    <row r="107" spans="1:9" ht="11.25">
      <c r="A107" s="60" t="s">
        <v>35</v>
      </c>
      <c r="B107" s="80">
        <v>6</v>
      </c>
      <c r="C107" s="69">
        <v>5550000</v>
      </c>
      <c r="D107" s="67">
        <v>2</v>
      </c>
      <c r="E107" s="68">
        <v>1</v>
      </c>
      <c r="F107" s="69">
        <v>100000</v>
      </c>
      <c r="G107" s="68">
        <v>25</v>
      </c>
      <c r="H107" s="67">
        <v>0</v>
      </c>
      <c r="I107" s="70">
        <v>2</v>
      </c>
    </row>
    <row r="108" spans="1:9" s="48" customFormat="1" ht="11.25">
      <c r="A108" s="60" t="s">
        <v>36</v>
      </c>
      <c r="B108" s="65">
        <v>0</v>
      </c>
      <c r="C108" s="66">
        <v>0</v>
      </c>
      <c r="D108" s="67">
        <v>0</v>
      </c>
      <c r="E108" s="67">
        <v>0</v>
      </c>
      <c r="F108" s="66">
        <v>0</v>
      </c>
      <c r="G108" s="67">
        <v>0</v>
      </c>
      <c r="H108" s="67">
        <v>1</v>
      </c>
      <c r="I108" s="71">
        <v>1</v>
      </c>
    </row>
    <row r="109" spans="1:9" ht="11.25">
      <c r="A109" s="60" t="s">
        <v>37</v>
      </c>
      <c r="B109" s="65">
        <v>0</v>
      </c>
      <c r="C109" s="66">
        <v>0</v>
      </c>
      <c r="D109" s="67">
        <v>0</v>
      </c>
      <c r="E109" s="67">
        <v>0</v>
      </c>
      <c r="F109" s="66">
        <v>0</v>
      </c>
      <c r="G109" s="67">
        <v>0</v>
      </c>
      <c r="H109" s="67">
        <v>0</v>
      </c>
      <c r="I109" s="71">
        <v>0</v>
      </c>
    </row>
    <row r="110" spans="1:9" ht="11.25">
      <c r="A110" s="60" t="s">
        <v>38</v>
      </c>
      <c r="B110" s="80">
        <v>198</v>
      </c>
      <c r="C110" s="69">
        <v>23760000</v>
      </c>
      <c r="D110" s="67">
        <v>1</v>
      </c>
      <c r="E110" s="68">
        <v>2</v>
      </c>
      <c r="F110" s="69">
        <v>550000</v>
      </c>
      <c r="G110" s="68">
        <v>110</v>
      </c>
      <c r="H110" s="67">
        <v>0</v>
      </c>
      <c r="I110" s="70">
        <v>25</v>
      </c>
    </row>
    <row r="111" spans="1:9" ht="12" thickBot="1">
      <c r="A111" s="73" t="s">
        <v>32</v>
      </c>
      <c r="B111" s="74">
        <v>0</v>
      </c>
      <c r="C111" s="75">
        <v>0</v>
      </c>
      <c r="D111" s="76">
        <v>0</v>
      </c>
      <c r="E111" s="76">
        <v>0</v>
      </c>
      <c r="F111" s="75">
        <v>0</v>
      </c>
      <c r="G111" s="76">
        <v>0</v>
      </c>
      <c r="H111" s="76">
        <v>0</v>
      </c>
      <c r="I111" s="79">
        <v>0</v>
      </c>
    </row>
    <row r="112" spans="1:9" ht="13.5" customHeight="1" thickBot="1">
      <c r="A112" s="285" t="s">
        <v>52</v>
      </c>
      <c r="B112" s="283"/>
      <c r="C112" s="283"/>
      <c r="D112" s="283"/>
      <c r="E112" s="283"/>
      <c r="F112" s="283"/>
      <c r="G112" s="283"/>
      <c r="H112" s="283"/>
      <c r="I112" s="284"/>
    </row>
    <row r="113" spans="1:9" ht="11.25">
      <c r="A113" s="60" t="s">
        <v>34</v>
      </c>
      <c r="B113" s="61">
        <f aca="true" t="shared" si="3" ref="B113:H113">SUM(B114,B115,B116,B117,B118)</f>
        <v>3</v>
      </c>
      <c r="C113" s="62">
        <f t="shared" si="3"/>
        <v>95000</v>
      </c>
      <c r="D113" s="63">
        <f t="shared" si="3"/>
        <v>0</v>
      </c>
      <c r="E113" s="63">
        <f t="shared" si="3"/>
        <v>0</v>
      </c>
      <c r="F113" s="62">
        <f t="shared" si="3"/>
        <v>0</v>
      </c>
      <c r="G113" s="63">
        <f t="shared" si="3"/>
        <v>4</v>
      </c>
      <c r="H113" s="63">
        <f t="shared" si="3"/>
        <v>0</v>
      </c>
      <c r="I113" s="64">
        <f>SUM(I118,I117,I116,I115,I114)</f>
        <v>1</v>
      </c>
    </row>
    <row r="114" spans="1:9" ht="11.25">
      <c r="A114" s="60" t="s">
        <v>35</v>
      </c>
      <c r="B114" s="65">
        <v>0</v>
      </c>
      <c r="C114" s="66">
        <v>0</v>
      </c>
      <c r="D114" s="67">
        <v>0</v>
      </c>
      <c r="E114" s="67">
        <v>0</v>
      </c>
      <c r="F114" s="66">
        <v>0</v>
      </c>
      <c r="G114" s="68">
        <v>0</v>
      </c>
      <c r="H114" s="67">
        <v>0</v>
      </c>
      <c r="I114" s="71">
        <v>0</v>
      </c>
    </row>
    <row r="115" spans="1:9" ht="11.25">
      <c r="A115" s="60" t="s">
        <v>36</v>
      </c>
      <c r="B115" s="65">
        <v>0</v>
      </c>
      <c r="C115" s="66">
        <v>0</v>
      </c>
      <c r="D115" s="67">
        <v>0</v>
      </c>
      <c r="E115" s="67">
        <v>0</v>
      </c>
      <c r="F115" s="66">
        <v>0</v>
      </c>
      <c r="G115" s="67">
        <v>0</v>
      </c>
      <c r="H115" s="67">
        <v>0</v>
      </c>
      <c r="I115" s="71">
        <v>0</v>
      </c>
    </row>
    <row r="116" spans="1:13" s="48" customFormat="1" ht="11.25">
      <c r="A116" s="60" t="s">
        <v>37</v>
      </c>
      <c r="B116" s="65">
        <v>0</v>
      </c>
      <c r="C116" s="66">
        <v>0</v>
      </c>
      <c r="D116" s="67">
        <v>0</v>
      </c>
      <c r="E116" s="67">
        <v>0</v>
      </c>
      <c r="F116" s="66">
        <v>0</v>
      </c>
      <c r="G116" s="67">
        <v>0</v>
      </c>
      <c r="H116" s="67">
        <v>0</v>
      </c>
      <c r="I116" s="71">
        <v>0</v>
      </c>
      <c r="L116" s="49"/>
      <c r="M116" s="50"/>
    </row>
    <row r="117" spans="1:9" ht="11.25">
      <c r="A117" s="60" t="s">
        <v>38</v>
      </c>
      <c r="B117" s="80">
        <v>3</v>
      </c>
      <c r="C117" s="69">
        <v>95000</v>
      </c>
      <c r="D117" s="67">
        <v>0</v>
      </c>
      <c r="E117" s="67">
        <v>0</v>
      </c>
      <c r="F117" s="66">
        <v>0</v>
      </c>
      <c r="G117" s="68">
        <v>4</v>
      </c>
      <c r="H117" s="67">
        <v>0</v>
      </c>
      <c r="I117" s="71">
        <v>0</v>
      </c>
    </row>
    <row r="118" spans="1:9" ht="12" thickBot="1">
      <c r="A118" s="73" t="s">
        <v>32</v>
      </c>
      <c r="B118" s="81">
        <v>0</v>
      </c>
      <c r="C118" s="82">
        <v>0</v>
      </c>
      <c r="D118" s="76">
        <v>0</v>
      </c>
      <c r="E118" s="76">
        <v>0</v>
      </c>
      <c r="F118" s="75">
        <v>0</v>
      </c>
      <c r="G118" s="76">
        <v>0</v>
      </c>
      <c r="H118" s="76">
        <v>0</v>
      </c>
      <c r="I118" s="79">
        <v>1</v>
      </c>
    </row>
    <row r="119" spans="1:9" ht="14.25" customHeight="1" thickBot="1">
      <c r="A119" s="282" t="s">
        <v>53</v>
      </c>
      <c r="B119" s="283"/>
      <c r="C119" s="283"/>
      <c r="D119" s="283"/>
      <c r="E119" s="283"/>
      <c r="F119" s="283"/>
      <c r="G119" s="283"/>
      <c r="H119" s="283"/>
      <c r="I119" s="284"/>
    </row>
    <row r="120" spans="1:9" ht="11.25">
      <c r="A120" s="60" t="s">
        <v>34</v>
      </c>
      <c r="B120" s="61">
        <f>SUM(B121,B122,B123,B124,B125)</f>
        <v>99</v>
      </c>
      <c r="C120" s="62">
        <f>SUM(C121,C122,C123,C124,C125)</f>
        <v>9121000</v>
      </c>
      <c r="D120" s="63">
        <f>SUM(D121,D122,D123,D124,D125)</f>
        <v>0</v>
      </c>
      <c r="E120" s="63">
        <f>SUM(E121,E122,E123,E124,E125)</f>
        <v>0</v>
      </c>
      <c r="F120" s="62">
        <f>SUM(F121,F122,F123,F124,F125)</f>
        <v>0</v>
      </c>
      <c r="G120" s="63">
        <f>SUM(G122,G121,G123,G124:G125)</f>
        <v>67</v>
      </c>
      <c r="H120" s="63">
        <f>SUM(H121,H122,H123,H124,H125)</f>
        <v>0</v>
      </c>
      <c r="I120" s="64">
        <f>SUM(I125,I124,I123,I122,I121)</f>
        <v>16</v>
      </c>
    </row>
    <row r="121" spans="1:9" ht="11.25">
      <c r="A121" s="60" t="s">
        <v>35</v>
      </c>
      <c r="B121" s="80">
        <v>6</v>
      </c>
      <c r="C121" s="69">
        <v>730000</v>
      </c>
      <c r="D121" s="67">
        <v>0</v>
      </c>
      <c r="E121" s="67">
        <v>0</v>
      </c>
      <c r="F121" s="66">
        <v>0</v>
      </c>
      <c r="G121" s="68">
        <v>28</v>
      </c>
      <c r="H121" s="67">
        <v>0</v>
      </c>
      <c r="I121" s="70">
        <v>1</v>
      </c>
    </row>
    <row r="122" spans="1:9" ht="11.25">
      <c r="A122" s="60" t="s">
        <v>36</v>
      </c>
      <c r="B122" s="65">
        <v>0</v>
      </c>
      <c r="C122" s="66">
        <v>0</v>
      </c>
      <c r="D122" s="67">
        <v>0</v>
      </c>
      <c r="E122" s="67">
        <v>0</v>
      </c>
      <c r="F122" s="66">
        <v>0</v>
      </c>
      <c r="G122" s="67">
        <v>0</v>
      </c>
      <c r="H122" s="67">
        <v>0</v>
      </c>
      <c r="I122" s="71">
        <v>0</v>
      </c>
    </row>
    <row r="123" spans="1:9" ht="11.25">
      <c r="A123" s="60" t="s">
        <v>37</v>
      </c>
      <c r="B123" s="65">
        <v>0</v>
      </c>
      <c r="C123" s="66">
        <v>0</v>
      </c>
      <c r="D123" s="67">
        <v>0</v>
      </c>
      <c r="E123" s="67">
        <v>0</v>
      </c>
      <c r="F123" s="66">
        <v>0</v>
      </c>
      <c r="G123" s="67">
        <v>0</v>
      </c>
      <c r="H123" s="67">
        <v>0</v>
      </c>
      <c r="I123" s="71">
        <v>0</v>
      </c>
    </row>
    <row r="124" spans="1:9" ht="11.25">
      <c r="A124" s="60" t="s">
        <v>38</v>
      </c>
      <c r="B124" s="80">
        <v>93</v>
      </c>
      <c r="C124" s="69">
        <v>8391000</v>
      </c>
      <c r="D124" s="67">
        <v>0</v>
      </c>
      <c r="E124" s="67">
        <v>0</v>
      </c>
      <c r="F124" s="66">
        <v>0</v>
      </c>
      <c r="G124" s="68">
        <v>39</v>
      </c>
      <c r="H124" s="67">
        <v>0</v>
      </c>
      <c r="I124" s="70">
        <v>15</v>
      </c>
    </row>
    <row r="125" spans="1:9" ht="12" thickBot="1">
      <c r="A125" s="73" t="s">
        <v>32</v>
      </c>
      <c r="B125" s="81">
        <v>0</v>
      </c>
      <c r="C125" s="82">
        <v>0</v>
      </c>
      <c r="D125" s="76">
        <v>0</v>
      </c>
      <c r="E125" s="76">
        <v>0</v>
      </c>
      <c r="F125" s="75">
        <v>0</v>
      </c>
      <c r="G125" s="76">
        <v>0</v>
      </c>
      <c r="H125" s="76">
        <v>0</v>
      </c>
      <c r="I125" s="79">
        <v>0</v>
      </c>
    </row>
    <row r="126" spans="1:9" ht="13.5" customHeight="1" thickBot="1">
      <c r="A126" s="285" t="s">
        <v>54</v>
      </c>
      <c r="B126" s="283"/>
      <c r="C126" s="283"/>
      <c r="D126" s="283"/>
      <c r="E126" s="283"/>
      <c r="F126" s="283"/>
      <c r="G126" s="283"/>
      <c r="H126" s="283"/>
      <c r="I126" s="286"/>
    </row>
    <row r="127" spans="1:11" ht="11.25">
      <c r="A127" s="60" t="s">
        <v>34</v>
      </c>
      <c r="B127" s="61">
        <f>SUM(B128,B129,B130,B131,B132)</f>
        <v>92</v>
      </c>
      <c r="C127" s="62">
        <f>SUM(C128,C129,C131,C132)</f>
        <v>22550000</v>
      </c>
      <c r="D127" s="63">
        <f>SUM(D128,D129,D130,D131,D132)</f>
        <v>3</v>
      </c>
      <c r="E127" s="63">
        <f>SUM(E128,E129,E130,E131,E132)</f>
        <v>3</v>
      </c>
      <c r="F127" s="62">
        <v>4808100</v>
      </c>
      <c r="G127" s="63">
        <f>SUM(G129,G128,G130,G131:G132)</f>
        <v>76</v>
      </c>
      <c r="H127" s="63">
        <f>SUM(H128,H129,H130,H131,H132)</f>
        <v>0</v>
      </c>
      <c r="I127" s="64">
        <f>SUM(I132,I131,I130,I129,I128)</f>
        <v>41</v>
      </c>
      <c r="K127" s="88"/>
    </row>
    <row r="128" spans="1:9" ht="11.25">
      <c r="A128" s="60" t="s">
        <v>35</v>
      </c>
      <c r="B128" s="80">
        <v>13</v>
      </c>
      <c r="C128" s="69">
        <v>13800000</v>
      </c>
      <c r="D128" s="67">
        <v>1</v>
      </c>
      <c r="E128" s="68">
        <v>2</v>
      </c>
      <c r="F128" s="69">
        <v>4308100</v>
      </c>
      <c r="G128" s="68">
        <v>11</v>
      </c>
      <c r="H128" s="67">
        <v>0</v>
      </c>
      <c r="I128" s="70">
        <v>2</v>
      </c>
    </row>
    <row r="129" spans="1:9" ht="11.25">
      <c r="A129" s="60" t="s">
        <v>36</v>
      </c>
      <c r="B129" s="65">
        <v>0</v>
      </c>
      <c r="C129" s="66">
        <v>0</v>
      </c>
      <c r="D129" s="67">
        <v>0</v>
      </c>
      <c r="E129" s="67">
        <v>0</v>
      </c>
      <c r="F129" s="66">
        <v>0</v>
      </c>
      <c r="G129" s="67">
        <v>0</v>
      </c>
      <c r="H129" s="67">
        <v>0</v>
      </c>
      <c r="I129" s="71">
        <v>0</v>
      </c>
    </row>
    <row r="130" spans="1:13" s="48" customFormat="1" ht="11.25">
      <c r="A130" s="60" t="s">
        <v>37</v>
      </c>
      <c r="B130" s="65">
        <v>0</v>
      </c>
      <c r="C130" s="66">
        <v>0</v>
      </c>
      <c r="D130" s="67">
        <v>0</v>
      </c>
      <c r="E130" s="67">
        <v>0</v>
      </c>
      <c r="F130" s="66">
        <v>0</v>
      </c>
      <c r="G130" s="67">
        <v>0</v>
      </c>
      <c r="H130" s="67">
        <v>0</v>
      </c>
      <c r="I130" s="71">
        <v>0</v>
      </c>
      <c r="L130" s="49"/>
      <c r="M130" s="50"/>
    </row>
    <row r="131" spans="1:9" ht="11.25">
      <c r="A131" s="60" t="s">
        <v>38</v>
      </c>
      <c r="B131" s="80">
        <v>79</v>
      </c>
      <c r="C131" s="69">
        <v>8750000</v>
      </c>
      <c r="D131" s="67">
        <v>2</v>
      </c>
      <c r="E131" s="67">
        <v>1</v>
      </c>
      <c r="F131" s="66">
        <v>500000</v>
      </c>
      <c r="G131" s="68">
        <v>65</v>
      </c>
      <c r="H131" s="67">
        <v>0</v>
      </c>
      <c r="I131" s="70">
        <v>39</v>
      </c>
    </row>
    <row r="132" spans="1:9" ht="12" thickBot="1">
      <c r="A132" s="73" t="s">
        <v>32</v>
      </c>
      <c r="B132" s="74">
        <v>0</v>
      </c>
      <c r="C132" s="75">
        <v>0</v>
      </c>
      <c r="D132" s="76">
        <v>0</v>
      </c>
      <c r="E132" s="76">
        <v>0</v>
      </c>
      <c r="F132" s="75">
        <v>0</v>
      </c>
      <c r="G132" s="76">
        <v>0</v>
      </c>
      <c r="H132" s="76">
        <v>0</v>
      </c>
      <c r="I132" s="79">
        <v>0</v>
      </c>
    </row>
    <row r="133" spans="1:9" ht="14.25" customHeight="1" thickBot="1">
      <c r="A133" s="282" t="s">
        <v>55</v>
      </c>
      <c r="B133" s="283"/>
      <c r="C133" s="283"/>
      <c r="D133" s="283"/>
      <c r="E133" s="283"/>
      <c r="F133" s="283"/>
      <c r="G133" s="283"/>
      <c r="H133" s="283"/>
      <c r="I133" s="284"/>
    </row>
    <row r="134" spans="1:9" ht="11.25">
      <c r="A134" s="60" t="s">
        <v>34</v>
      </c>
      <c r="B134" s="61">
        <f>SUM(B135,B136,B137,B138,B139)</f>
        <v>47</v>
      </c>
      <c r="C134" s="62">
        <f>SUM(C135,C136,C137,C138,C139)</f>
        <v>4324000</v>
      </c>
      <c r="D134" s="63">
        <f>SUM(D135,D136,D137,D138,D139)</f>
        <v>0</v>
      </c>
      <c r="E134" s="63">
        <f>SUM(E135,E136,E137,E138,E139)</f>
        <v>0</v>
      </c>
      <c r="F134" s="62">
        <f>SUM(F135,F136,F137,F138,F139)</f>
        <v>0</v>
      </c>
      <c r="G134" s="63">
        <f>SUM(G136,G135,G137,G138:G139)</f>
        <v>17</v>
      </c>
      <c r="H134" s="63">
        <f>SUM(H135,H136,H137,H138,H139)</f>
        <v>0</v>
      </c>
      <c r="I134" s="64">
        <f>SUM(I139,I138,I137,I136,I135)</f>
        <v>4</v>
      </c>
    </row>
    <row r="135" spans="1:9" ht="11.25">
      <c r="A135" s="60" t="s">
        <v>35</v>
      </c>
      <c r="B135" s="80">
        <v>3</v>
      </c>
      <c r="C135" s="69">
        <v>600000</v>
      </c>
      <c r="D135" s="67">
        <v>0</v>
      </c>
      <c r="E135" s="67">
        <v>0</v>
      </c>
      <c r="F135" s="66">
        <v>0</v>
      </c>
      <c r="G135" s="68">
        <v>6</v>
      </c>
      <c r="H135" s="67">
        <v>0</v>
      </c>
      <c r="I135" s="70">
        <v>0</v>
      </c>
    </row>
    <row r="136" spans="1:9" ht="11.25">
      <c r="A136" s="60" t="s">
        <v>36</v>
      </c>
      <c r="B136" s="65">
        <v>0</v>
      </c>
      <c r="C136" s="66">
        <v>0</v>
      </c>
      <c r="D136" s="67">
        <v>0</v>
      </c>
      <c r="E136" s="67">
        <v>0</v>
      </c>
      <c r="F136" s="66">
        <v>0</v>
      </c>
      <c r="G136" s="67">
        <v>0</v>
      </c>
      <c r="H136" s="67">
        <v>0</v>
      </c>
      <c r="I136" s="71">
        <v>0</v>
      </c>
    </row>
    <row r="137" spans="1:13" s="48" customFormat="1" ht="11.25">
      <c r="A137" s="60" t="s">
        <v>37</v>
      </c>
      <c r="B137" s="65">
        <v>0</v>
      </c>
      <c r="C137" s="66">
        <v>0</v>
      </c>
      <c r="D137" s="67">
        <v>0</v>
      </c>
      <c r="E137" s="67">
        <v>0</v>
      </c>
      <c r="F137" s="66">
        <v>0</v>
      </c>
      <c r="G137" s="67">
        <v>0</v>
      </c>
      <c r="H137" s="67">
        <v>0</v>
      </c>
      <c r="I137" s="71">
        <v>0</v>
      </c>
      <c r="L137" s="49"/>
      <c r="M137" s="50"/>
    </row>
    <row r="138" spans="1:9" ht="11.25">
      <c r="A138" s="60" t="s">
        <v>38</v>
      </c>
      <c r="B138" s="80">
        <v>44</v>
      </c>
      <c r="C138" s="69">
        <v>3724000</v>
      </c>
      <c r="D138" s="67">
        <v>0</v>
      </c>
      <c r="E138" s="67">
        <v>0</v>
      </c>
      <c r="F138" s="66">
        <v>0</v>
      </c>
      <c r="G138" s="68">
        <v>11</v>
      </c>
      <c r="H138" s="67">
        <v>0</v>
      </c>
      <c r="I138" s="70">
        <v>4</v>
      </c>
    </row>
    <row r="139" spans="1:9" ht="12" thickBot="1">
      <c r="A139" s="73" t="s">
        <v>32</v>
      </c>
      <c r="B139" s="74">
        <v>0</v>
      </c>
      <c r="C139" s="75">
        <v>0</v>
      </c>
      <c r="D139" s="76">
        <v>0</v>
      </c>
      <c r="E139" s="76">
        <v>0</v>
      </c>
      <c r="F139" s="75">
        <v>0</v>
      </c>
      <c r="G139" s="76">
        <v>0</v>
      </c>
      <c r="H139" s="76">
        <v>0</v>
      </c>
      <c r="I139" s="79">
        <v>0</v>
      </c>
    </row>
    <row r="140" spans="1:9" ht="13.5" customHeight="1" thickBot="1">
      <c r="A140" s="282" t="s">
        <v>56</v>
      </c>
      <c r="B140" s="283"/>
      <c r="C140" s="283"/>
      <c r="D140" s="283"/>
      <c r="E140" s="283"/>
      <c r="F140" s="283"/>
      <c r="G140" s="283"/>
      <c r="H140" s="283"/>
      <c r="I140" s="284"/>
    </row>
    <row r="141" spans="1:9" ht="12.75" customHeight="1">
      <c r="A141" s="60" t="s">
        <v>34</v>
      </c>
      <c r="B141" s="61">
        <f>SUM(B142,B143,B144,B145,B146)</f>
        <v>49</v>
      </c>
      <c r="C141" s="62">
        <f>SUM(C142,C143,C144,C145,C146)</f>
        <v>5410000</v>
      </c>
      <c r="D141" s="63">
        <f>SUM(D142,D143,D144,D145,D146)</f>
        <v>0</v>
      </c>
      <c r="E141" s="63">
        <f>SUM(E142,E143,E144,E145,E146)</f>
        <v>0</v>
      </c>
      <c r="F141" s="62">
        <f>SUM(F142,F143,F144,F145,F146)</f>
        <v>0</v>
      </c>
      <c r="G141" s="63">
        <f>SUM(G143,G142,G144,G145:G146)</f>
        <v>14</v>
      </c>
      <c r="H141" s="63">
        <f>SUM(H142,H143,H144,H145,H146)</f>
        <v>0</v>
      </c>
      <c r="I141" s="64">
        <f>SUM(I146,I145,I144,I143,I142)</f>
        <v>8</v>
      </c>
    </row>
    <row r="142" spans="1:9" ht="11.25">
      <c r="A142" s="60" t="s">
        <v>35</v>
      </c>
      <c r="B142" s="65">
        <v>3</v>
      </c>
      <c r="C142" s="66">
        <v>750000</v>
      </c>
      <c r="D142" s="67">
        <v>0</v>
      </c>
      <c r="E142" s="67">
        <v>0</v>
      </c>
      <c r="F142" s="66">
        <v>0</v>
      </c>
      <c r="G142" s="67">
        <v>2</v>
      </c>
      <c r="H142" s="67">
        <v>0</v>
      </c>
      <c r="I142" s="70">
        <v>0</v>
      </c>
    </row>
    <row r="143" spans="1:9" ht="11.25">
      <c r="A143" s="60" t="s">
        <v>36</v>
      </c>
      <c r="B143" s="65">
        <v>0</v>
      </c>
      <c r="C143" s="66">
        <v>0</v>
      </c>
      <c r="D143" s="67">
        <v>0</v>
      </c>
      <c r="E143" s="67">
        <v>0</v>
      </c>
      <c r="F143" s="66">
        <v>0</v>
      </c>
      <c r="G143" s="67">
        <v>0</v>
      </c>
      <c r="H143" s="67">
        <v>0</v>
      </c>
      <c r="I143" s="71">
        <v>0</v>
      </c>
    </row>
    <row r="144" spans="1:9" ht="11.25">
      <c r="A144" s="60" t="s">
        <v>37</v>
      </c>
      <c r="B144" s="65">
        <v>0</v>
      </c>
      <c r="C144" s="66">
        <v>0</v>
      </c>
      <c r="D144" s="67">
        <v>0</v>
      </c>
      <c r="E144" s="67">
        <v>0</v>
      </c>
      <c r="F144" s="66">
        <v>0</v>
      </c>
      <c r="G144" s="67">
        <v>0</v>
      </c>
      <c r="H144" s="67">
        <v>0</v>
      </c>
      <c r="I144" s="71">
        <v>0</v>
      </c>
    </row>
    <row r="145" spans="1:9" ht="11.25">
      <c r="A145" s="60" t="s">
        <v>38</v>
      </c>
      <c r="B145" s="80">
        <v>46</v>
      </c>
      <c r="C145" s="66">
        <v>4660000</v>
      </c>
      <c r="D145" s="67">
        <v>0</v>
      </c>
      <c r="E145" s="67">
        <v>0</v>
      </c>
      <c r="F145" s="66">
        <v>0</v>
      </c>
      <c r="G145" s="68">
        <v>12</v>
      </c>
      <c r="H145" s="67">
        <v>0</v>
      </c>
      <c r="I145" s="71">
        <v>8</v>
      </c>
    </row>
    <row r="146" spans="1:9" ht="12" thickBot="1">
      <c r="A146" s="73" t="s">
        <v>32</v>
      </c>
      <c r="B146" s="81">
        <v>0</v>
      </c>
      <c r="C146" s="82">
        <v>0</v>
      </c>
      <c r="D146" s="76">
        <v>0</v>
      </c>
      <c r="E146" s="76">
        <v>0</v>
      </c>
      <c r="F146" s="75">
        <v>0</v>
      </c>
      <c r="G146" s="76">
        <v>0</v>
      </c>
      <c r="H146" s="76">
        <v>0</v>
      </c>
      <c r="I146" s="79">
        <v>0</v>
      </c>
    </row>
    <row r="147" spans="1:9" ht="24.75" customHeight="1" thickBot="1">
      <c r="A147" s="282" t="s">
        <v>57</v>
      </c>
      <c r="B147" s="283"/>
      <c r="C147" s="283"/>
      <c r="D147" s="283"/>
      <c r="E147" s="283"/>
      <c r="F147" s="283"/>
      <c r="G147" s="283"/>
      <c r="H147" s="283"/>
      <c r="I147" s="284"/>
    </row>
    <row r="148" spans="1:9" ht="11.25">
      <c r="A148" s="60" t="s">
        <v>34</v>
      </c>
      <c r="B148" s="61">
        <f>SUM(B149,B150,B151,B152,B153)</f>
        <v>0</v>
      </c>
      <c r="C148" s="62">
        <f>SUM(C149,C150,C151,C152,C153)</f>
        <v>0</v>
      </c>
      <c r="D148" s="63">
        <f>SUM(D149,D150,D151,D152,D153)</f>
        <v>0</v>
      </c>
      <c r="E148" s="63">
        <f>SUM(E149,E150,E151,E152,E153)</f>
        <v>0</v>
      </c>
      <c r="F148" s="62">
        <f>SUM(F149,F150,F151,F152,F153)</f>
        <v>0</v>
      </c>
      <c r="G148" s="63">
        <f>SUM(G150,G149,G151,G152:G153)</f>
        <v>0</v>
      </c>
      <c r="H148" s="63">
        <f>SUM(H149,H150,H151,H152,H153)</f>
        <v>0</v>
      </c>
      <c r="I148" s="64">
        <f>SUM(I153,I152,I151,I150,I149)</f>
        <v>0</v>
      </c>
    </row>
    <row r="149" spans="1:9" ht="11.25">
      <c r="A149" s="60" t="s">
        <v>35</v>
      </c>
      <c r="B149" s="65">
        <v>0</v>
      </c>
      <c r="C149" s="66">
        <v>0</v>
      </c>
      <c r="D149" s="67">
        <v>0</v>
      </c>
      <c r="E149" s="67">
        <v>0</v>
      </c>
      <c r="F149" s="66">
        <v>0</v>
      </c>
      <c r="G149" s="67">
        <v>0</v>
      </c>
      <c r="H149" s="67">
        <v>0</v>
      </c>
      <c r="I149" s="70">
        <v>0</v>
      </c>
    </row>
    <row r="150" spans="1:9" ht="11.25">
      <c r="A150" s="60" t="s">
        <v>36</v>
      </c>
      <c r="B150" s="65">
        <v>0</v>
      </c>
      <c r="C150" s="66">
        <v>0</v>
      </c>
      <c r="D150" s="67">
        <v>0</v>
      </c>
      <c r="E150" s="67">
        <v>0</v>
      </c>
      <c r="F150" s="66">
        <v>0</v>
      </c>
      <c r="G150" s="67">
        <v>0</v>
      </c>
      <c r="H150" s="67">
        <v>0</v>
      </c>
      <c r="I150" s="71">
        <v>0</v>
      </c>
    </row>
    <row r="151" spans="1:13" s="48" customFormat="1" ht="11.25">
      <c r="A151" s="60" t="s">
        <v>37</v>
      </c>
      <c r="B151" s="65">
        <v>0</v>
      </c>
      <c r="C151" s="66">
        <v>0</v>
      </c>
      <c r="D151" s="67">
        <v>0</v>
      </c>
      <c r="E151" s="67">
        <v>0</v>
      </c>
      <c r="F151" s="66">
        <v>0</v>
      </c>
      <c r="G151" s="67">
        <v>0</v>
      </c>
      <c r="H151" s="67">
        <v>0</v>
      </c>
      <c r="I151" s="71">
        <v>0</v>
      </c>
      <c r="L151" s="49"/>
      <c r="M151" s="50"/>
    </row>
    <row r="152" spans="1:9" ht="11.25">
      <c r="A152" s="60" t="s">
        <v>38</v>
      </c>
      <c r="B152" s="80">
        <v>0</v>
      </c>
      <c r="C152" s="69">
        <v>0</v>
      </c>
      <c r="D152" s="67">
        <v>0</v>
      </c>
      <c r="E152" s="67">
        <v>0</v>
      </c>
      <c r="F152" s="66">
        <v>0</v>
      </c>
      <c r="G152" s="68">
        <v>0</v>
      </c>
      <c r="H152" s="67">
        <v>0</v>
      </c>
      <c r="I152" s="71">
        <v>0</v>
      </c>
    </row>
    <row r="153" spans="1:9" ht="12" thickBot="1">
      <c r="A153" s="73" t="s">
        <v>32</v>
      </c>
      <c r="B153" s="81">
        <v>0</v>
      </c>
      <c r="C153" s="82">
        <v>0</v>
      </c>
      <c r="D153" s="76">
        <v>0</v>
      </c>
      <c r="E153" s="76">
        <v>0</v>
      </c>
      <c r="F153" s="75">
        <v>0</v>
      </c>
      <c r="G153" s="76">
        <v>0</v>
      </c>
      <c r="H153" s="76">
        <v>0</v>
      </c>
      <c r="I153" s="79">
        <v>0</v>
      </c>
    </row>
    <row r="154" spans="1:9" ht="13.5" customHeight="1" thickBot="1">
      <c r="A154" s="282" t="s">
        <v>58</v>
      </c>
      <c r="B154" s="283"/>
      <c r="C154" s="283"/>
      <c r="D154" s="283"/>
      <c r="E154" s="283"/>
      <c r="F154" s="283"/>
      <c r="G154" s="283"/>
      <c r="H154" s="283"/>
      <c r="I154" s="284"/>
    </row>
    <row r="155" spans="1:9" ht="11.25">
      <c r="A155" s="60" t="s">
        <v>34</v>
      </c>
      <c r="B155" s="61">
        <f>SUM(B156,B157,B158,B159,B160)</f>
        <v>0</v>
      </c>
      <c r="C155" s="62">
        <f>SUM(C156,C157,C158,C159,C160)</f>
        <v>0</v>
      </c>
      <c r="D155" s="63">
        <f>SUM(D156,D157,D158,D159,D160)</f>
        <v>0</v>
      </c>
      <c r="E155" s="63">
        <f>SUM(E156,E157,E158,E159,E160)</f>
        <v>0</v>
      </c>
      <c r="F155" s="62">
        <f>SUM(F156,F157,F158,F159,F160)</f>
        <v>0</v>
      </c>
      <c r="G155" s="63">
        <f>SUM(G157,G156,G158,G159:G160)</f>
        <v>1</v>
      </c>
      <c r="H155" s="63">
        <f>SUM(H156,H157,H158,H159,H160)</f>
        <v>0</v>
      </c>
      <c r="I155" s="64">
        <f>SUM(I160,I159,I158,I157,I156)</f>
        <v>0</v>
      </c>
    </row>
    <row r="156" spans="1:9" ht="11.25">
      <c r="A156" s="60" t="s">
        <v>35</v>
      </c>
      <c r="B156" s="65">
        <v>0</v>
      </c>
      <c r="C156" s="66">
        <v>0</v>
      </c>
      <c r="D156" s="67">
        <v>0</v>
      </c>
      <c r="E156" s="67">
        <v>0</v>
      </c>
      <c r="F156" s="66">
        <v>0</v>
      </c>
      <c r="G156" s="67">
        <v>1</v>
      </c>
      <c r="H156" s="67">
        <v>0</v>
      </c>
      <c r="I156" s="71">
        <v>0</v>
      </c>
    </row>
    <row r="157" spans="1:9" ht="11.25">
      <c r="A157" s="60" t="s">
        <v>36</v>
      </c>
      <c r="B157" s="65">
        <v>0</v>
      </c>
      <c r="C157" s="66">
        <v>0</v>
      </c>
      <c r="D157" s="67">
        <v>0</v>
      </c>
      <c r="E157" s="67">
        <v>0</v>
      </c>
      <c r="F157" s="66">
        <v>0</v>
      </c>
      <c r="G157" s="67">
        <v>0</v>
      </c>
      <c r="H157" s="67">
        <v>0</v>
      </c>
      <c r="I157" s="71">
        <v>0</v>
      </c>
    </row>
    <row r="158" spans="1:9" ht="11.25">
      <c r="A158" s="60" t="s">
        <v>37</v>
      </c>
      <c r="B158" s="65">
        <v>0</v>
      </c>
      <c r="C158" s="66">
        <v>0</v>
      </c>
      <c r="D158" s="67">
        <v>0</v>
      </c>
      <c r="E158" s="67">
        <v>0</v>
      </c>
      <c r="F158" s="66">
        <v>0</v>
      </c>
      <c r="G158" s="67">
        <v>0</v>
      </c>
      <c r="H158" s="67">
        <v>0</v>
      </c>
      <c r="I158" s="71">
        <v>0</v>
      </c>
    </row>
    <row r="159" spans="1:9" ht="11.25">
      <c r="A159" s="60" t="s">
        <v>38</v>
      </c>
      <c r="B159" s="65">
        <v>0</v>
      </c>
      <c r="C159" s="66">
        <v>0</v>
      </c>
      <c r="D159" s="67">
        <v>0</v>
      </c>
      <c r="E159" s="67">
        <v>0</v>
      </c>
      <c r="F159" s="66">
        <v>0</v>
      </c>
      <c r="G159" s="67">
        <v>0</v>
      </c>
      <c r="H159" s="67">
        <v>0</v>
      </c>
      <c r="I159" s="71">
        <v>0</v>
      </c>
    </row>
    <row r="160" spans="1:9" ht="12" thickBot="1">
      <c r="A160" s="73" t="s">
        <v>59</v>
      </c>
      <c r="B160" s="74">
        <v>0</v>
      </c>
      <c r="C160" s="75">
        <v>0</v>
      </c>
      <c r="D160" s="76">
        <v>0</v>
      </c>
      <c r="E160" s="76">
        <v>0</v>
      </c>
      <c r="F160" s="75">
        <v>0</v>
      </c>
      <c r="G160" s="76">
        <v>0</v>
      </c>
      <c r="H160" s="76">
        <v>0</v>
      </c>
      <c r="I160" s="79">
        <v>0</v>
      </c>
    </row>
    <row r="162" ht="11.25">
      <c r="A162" s="89" t="s">
        <v>19</v>
      </c>
    </row>
  </sheetData>
  <sheetProtection/>
  <mergeCells count="27">
    <mergeCell ref="A1:I1"/>
    <mergeCell ref="A2:I2"/>
    <mergeCell ref="A3:A6"/>
    <mergeCell ref="B3:C3"/>
    <mergeCell ref="D3:F3"/>
    <mergeCell ref="D4:E5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77:I77"/>
    <mergeCell ref="A84:I84"/>
    <mergeCell ref="A140:I140"/>
    <mergeCell ref="A147:I147"/>
    <mergeCell ref="A154:I154"/>
    <mergeCell ref="A98:I98"/>
    <mergeCell ref="A105:I105"/>
    <mergeCell ref="A112:I112"/>
    <mergeCell ref="A119:I119"/>
    <mergeCell ref="A126:I126"/>
    <mergeCell ref="A133:I133"/>
  </mergeCells>
  <printOptions/>
  <pageMargins left="0.7874015748031497" right="0.7086614173228347" top="0" bottom="0.5118110236220472" header="0.31496062992125984" footer="0.31496062992125984"/>
  <pageSetup horizontalDpi="600" verticalDpi="600" orientation="portrait" paperSize="9" r:id="rId1"/>
  <headerFooter>
    <oddFooter>&amp;L&amp;"Arial,Normal"&amp;9 22.04.2010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2" sqref="A2:K2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12" max="12" width="17.8515625" style="93" bestFit="1" customWidth="1"/>
  </cols>
  <sheetData>
    <row r="2" spans="1:11" ht="18.75" thickBot="1">
      <c r="A2" s="265" t="s">
        <v>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5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8.75" customHeight="1">
      <c r="A4" s="293" t="s">
        <v>61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2:11" ht="15.75" thickBot="1"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.75" thickBot="1">
      <c r="A6" s="299" t="s">
        <v>62</v>
      </c>
      <c r="B6" s="301" t="s">
        <v>63</v>
      </c>
      <c r="C6" s="302"/>
      <c r="D6" s="303" t="s">
        <v>64</v>
      </c>
      <c r="E6" s="302"/>
      <c r="F6" s="303" t="s">
        <v>65</v>
      </c>
      <c r="G6" s="302"/>
      <c r="H6" s="303" t="s">
        <v>66</v>
      </c>
      <c r="I6" s="302"/>
      <c r="J6" s="303" t="s">
        <v>67</v>
      </c>
      <c r="K6" s="302"/>
    </row>
    <row r="7" spans="1:11" ht="15.75" thickBot="1">
      <c r="A7" s="300"/>
      <c r="B7" s="96" t="s">
        <v>9</v>
      </c>
      <c r="C7" s="97" t="s">
        <v>18</v>
      </c>
      <c r="D7" s="96" t="s">
        <v>9</v>
      </c>
      <c r="E7" s="97" t="s">
        <v>18</v>
      </c>
      <c r="F7" s="96" t="s">
        <v>9</v>
      </c>
      <c r="G7" s="97" t="s">
        <v>18</v>
      </c>
      <c r="H7" s="96" t="s">
        <v>9</v>
      </c>
      <c r="I7" s="97" t="s">
        <v>18</v>
      </c>
      <c r="J7" s="96" t="s">
        <v>9</v>
      </c>
      <c r="K7" s="97" t="s">
        <v>18</v>
      </c>
    </row>
    <row r="8" spans="1:11" ht="15.75" thickBot="1">
      <c r="A8" s="98" t="s">
        <v>68</v>
      </c>
      <c r="B8" s="99">
        <f>SUM(B9,B10,B11,B12,B13,B14,B15,B16,B17,B18,B19,B20,B21,B22,B23,B24,B25,B26,B27,B28,B30)</f>
        <v>5055</v>
      </c>
      <c r="C8" s="100">
        <f>SUM(C9,C10,C11,C12,C13,C14,C15,C16,C17,C18,C19,C20,C21,C22,C23,C24,C25,C26,C27,C28,C29)</f>
        <v>989</v>
      </c>
      <c r="D8" s="100">
        <f aca="true" t="shared" si="0" ref="D8:K8">SUM(D9,D10,D11,D12,D13,D14,D15,D16,D17,D18,D19,D20,D21,D22,D23,D24,D25,D26,D27,D28,D30)</f>
        <v>1770</v>
      </c>
      <c r="E8" s="100">
        <f t="shared" si="0"/>
        <v>475</v>
      </c>
      <c r="F8" s="100">
        <f t="shared" si="0"/>
        <v>576</v>
      </c>
      <c r="G8" s="100">
        <f t="shared" si="0"/>
        <v>93</v>
      </c>
      <c r="H8" s="100">
        <f t="shared" si="0"/>
        <v>326</v>
      </c>
      <c r="I8" s="100">
        <f t="shared" si="0"/>
        <v>75</v>
      </c>
      <c r="J8" s="100">
        <f t="shared" si="0"/>
        <v>2383</v>
      </c>
      <c r="K8" s="100">
        <f t="shared" si="0"/>
        <v>346</v>
      </c>
    </row>
    <row r="9" spans="1:11" ht="26.25" customHeight="1">
      <c r="A9" s="101" t="s">
        <v>69</v>
      </c>
      <c r="B9" s="102">
        <v>181</v>
      </c>
      <c r="C9" s="102">
        <v>14</v>
      </c>
      <c r="D9" s="103">
        <v>16</v>
      </c>
      <c r="E9" s="104">
        <v>1</v>
      </c>
      <c r="F9" s="103">
        <v>9</v>
      </c>
      <c r="G9" s="104">
        <v>2</v>
      </c>
      <c r="H9" s="103">
        <v>10</v>
      </c>
      <c r="I9" s="104">
        <v>0</v>
      </c>
      <c r="J9" s="103">
        <f>B9-(D9+F9+H9)</f>
        <v>146</v>
      </c>
      <c r="K9" s="103">
        <f>C9-(E9+G9+I9)</f>
        <v>11</v>
      </c>
    </row>
    <row r="10" spans="1:11" ht="26.25" customHeight="1">
      <c r="A10" s="105" t="s">
        <v>70</v>
      </c>
      <c r="B10" s="106">
        <v>73</v>
      </c>
      <c r="C10" s="106">
        <v>6</v>
      </c>
      <c r="D10" s="107">
        <v>15</v>
      </c>
      <c r="E10" s="108">
        <v>3</v>
      </c>
      <c r="F10" s="107">
        <v>7</v>
      </c>
      <c r="G10" s="108">
        <v>1</v>
      </c>
      <c r="H10" s="107">
        <v>5</v>
      </c>
      <c r="I10" s="108">
        <v>0</v>
      </c>
      <c r="J10" s="103">
        <f aca="true" t="shared" si="1" ref="J10:K29">B10-(D10+F10+H10)</f>
        <v>46</v>
      </c>
      <c r="K10" s="103">
        <f t="shared" si="1"/>
        <v>2</v>
      </c>
    </row>
    <row r="11" spans="1:11" ht="15">
      <c r="A11" s="105" t="s">
        <v>71</v>
      </c>
      <c r="B11" s="106">
        <v>843</v>
      </c>
      <c r="C11" s="106">
        <v>189</v>
      </c>
      <c r="D11" s="107">
        <v>348</v>
      </c>
      <c r="E11" s="108">
        <v>107</v>
      </c>
      <c r="F11" s="107">
        <v>78</v>
      </c>
      <c r="G11" s="108">
        <v>15</v>
      </c>
      <c r="H11" s="107">
        <v>64</v>
      </c>
      <c r="I11" s="108">
        <v>14</v>
      </c>
      <c r="J11" s="103">
        <f t="shared" si="1"/>
        <v>353</v>
      </c>
      <c r="K11" s="103">
        <f t="shared" si="1"/>
        <v>53</v>
      </c>
    </row>
    <row r="12" spans="1:11" ht="36.75" customHeight="1">
      <c r="A12" s="105" t="s">
        <v>72</v>
      </c>
      <c r="B12" s="106">
        <v>59</v>
      </c>
      <c r="C12" s="106">
        <v>7</v>
      </c>
      <c r="D12" s="107">
        <v>24</v>
      </c>
      <c r="E12" s="108">
        <v>1</v>
      </c>
      <c r="F12" s="107">
        <v>19</v>
      </c>
      <c r="G12" s="108">
        <v>6</v>
      </c>
      <c r="H12" s="107">
        <v>4</v>
      </c>
      <c r="I12" s="108">
        <v>0</v>
      </c>
      <c r="J12" s="103">
        <f t="shared" si="1"/>
        <v>12</v>
      </c>
      <c r="K12" s="103">
        <f t="shared" si="1"/>
        <v>0</v>
      </c>
    </row>
    <row r="13" spans="1:11" ht="39.75" customHeight="1">
      <c r="A13" s="105" t="s">
        <v>73</v>
      </c>
      <c r="B13" s="106">
        <v>11</v>
      </c>
      <c r="C13" s="106">
        <v>0</v>
      </c>
      <c r="D13" s="107">
        <v>4</v>
      </c>
      <c r="E13" s="108">
        <v>0</v>
      </c>
      <c r="F13" s="107">
        <v>1</v>
      </c>
      <c r="G13" s="108">
        <v>0</v>
      </c>
      <c r="H13" s="107">
        <v>0</v>
      </c>
      <c r="I13" s="108">
        <v>0</v>
      </c>
      <c r="J13" s="103">
        <f t="shared" si="1"/>
        <v>6</v>
      </c>
      <c r="K13" s="103">
        <f t="shared" si="1"/>
        <v>0</v>
      </c>
    </row>
    <row r="14" spans="1:11" ht="15">
      <c r="A14" s="105" t="s">
        <v>74</v>
      </c>
      <c r="B14" s="106">
        <v>815</v>
      </c>
      <c r="C14" s="106">
        <v>186</v>
      </c>
      <c r="D14" s="107">
        <v>247</v>
      </c>
      <c r="E14" s="108">
        <v>51</v>
      </c>
      <c r="F14" s="107">
        <v>122</v>
      </c>
      <c r="G14" s="108">
        <v>14</v>
      </c>
      <c r="H14" s="107">
        <v>37</v>
      </c>
      <c r="I14" s="108">
        <v>16</v>
      </c>
      <c r="J14" s="103">
        <f t="shared" si="1"/>
        <v>409</v>
      </c>
      <c r="K14" s="103">
        <f t="shared" si="1"/>
        <v>105</v>
      </c>
    </row>
    <row r="15" spans="1:11" ht="47.25" customHeight="1">
      <c r="A15" s="105" t="s">
        <v>75</v>
      </c>
      <c r="B15" s="106">
        <v>1466</v>
      </c>
      <c r="C15" s="106">
        <v>305</v>
      </c>
      <c r="D15" s="107">
        <v>485</v>
      </c>
      <c r="E15" s="108">
        <v>168</v>
      </c>
      <c r="F15" s="107">
        <v>159</v>
      </c>
      <c r="G15" s="108">
        <v>19</v>
      </c>
      <c r="H15" s="107">
        <v>106</v>
      </c>
      <c r="I15" s="108">
        <v>28</v>
      </c>
      <c r="J15" s="103">
        <f t="shared" si="1"/>
        <v>716</v>
      </c>
      <c r="K15" s="103">
        <f t="shared" si="1"/>
        <v>90</v>
      </c>
    </row>
    <row r="16" spans="1:11" ht="18" customHeight="1">
      <c r="A16" s="105" t="s">
        <v>76</v>
      </c>
      <c r="B16" s="106">
        <v>253</v>
      </c>
      <c r="C16" s="106">
        <v>39</v>
      </c>
      <c r="D16" s="107">
        <v>83</v>
      </c>
      <c r="E16" s="108">
        <v>17</v>
      </c>
      <c r="F16" s="107">
        <v>15</v>
      </c>
      <c r="G16" s="108">
        <v>2</v>
      </c>
      <c r="H16" s="107">
        <v>13</v>
      </c>
      <c r="I16" s="108">
        <v>2</v>
      </c>
      <c r="J16" s="103">
        <f t="shared" si="1"/>
        <v>142</v>
      </c>
      <c r="K16" s="103">
        <f t="shared" si="1"/>
        <v>18</v>
      </c>
    </row>
    <row r="17" spans="1:11" ht="26.25" customHeight="1">
      <c r="A17" s="105" t="s">
        <v>77</v>
      </c>
      <c r="B17" s="106">
        <v>253</v>
      </c>
      <c r="C17" s="106">
        <v>20</v>
      </c>
      <c r="D17" s="107">
        <v>86</v>
      </c>
      <c r="E17" s="108">
        <v>5</v>
      </c>
      <c r="F17" s="107">
        <v>24</v>
      </c>
      <c r="G17" s="108">
        <v>6</v>
      </c>
      <c r="H17" s="107">
        <v>17</v>
      </c>
      <c r="I17" s="108">
        <v>2</v>
      </c>
      <c r="J17" s="103">
        <f t="shared" si="1"/>
        <v>126</v>
      </c>
      <c r="K17" s="103">
        <f t="shared" si="1"/>
        <v>7</v>
      </c>
    </row>
    <row r="18" spans="1:11" ht="15">
      <c r="A18" s="105" t="s">
        <v>78</v>
      </c>
      <c r="B18" s="106">
        <v>146</v>
      </c>
      <c r="C18" s="106">
        <v>31</v>
      </c>
      <c r="D18" s="107">
        <v>110</v>
      </c>
      <c r="E18" s="108">
        <v>24</v>
      </c>
      <c r="F18" s="107">
        <v>11</v>
      </c>
      <c r="G18" s="108">
        <v>4</v>
      </c>
      <c r="H18" s="107">
        <v>6</v>
      </c>
      <c r="I18" s="108">
        <v>1</v>
      </c>
      <c r="J18" s="103">
        <f t="shared" si="1"/>
        <v>19</v>
      </c>
      <c r="K18" s="103">
        <f t="shared" si="1"/>
        <v>2</v>
      </c>
    </row>
    <row r="19" spans="1:11" ht="25.5" customHeight="1">
      <c r="A19" s="105" t="s">
        <v>79</v>
      </c>
      <c r="B19" s="106">
        <v>61</v>
      </c>
      <c r="C19" s="106">
        <v>18</v>
      </c>
      <c r="D19" s="107">
        <v>26</v>
      </c>
      <c r="E19" s="108">
        <v>6</v>
      </c>
      <c r="F19" s="107">
        <v>8</v>
      </c>
      <c r="G19" s="108">
        <v>4</v>
      </c>
      <c r="H19" s="107">
        <v>2</v>
      </c>
      <c r="I19" s="108">
        <v>2</v>
      </c>
      <c r="J19" s="103">
        <f t="shared" si="1"/>
        <v>25</v>
      </c>
      <c r="K19" s="103">
        <f t="shared" si="1"/>
        <v>6</v>
      </c>
    </row>
    <row r="20" spans="1:11" ht="23.25">
      <c r="A20" s="105" t="s">
        <v>80</v>
      </c>
      <c r="B20" s="106">
        <v>63</v>
      </c>
      <c r="C20" s="106">
        <v>13</v>
      </c>
      <c r="D20" s="107">
        <v>28</v>
      </c>
      <c r="E20" s="108">
        <v>12</v>
      </c>
      <c r="F20" s="107">
        <v>7</v>
      </c>
      <c r="G20" s="108">
        <v>1</v>
      </c>
      <c r="H20" s="107">
        <v>6</v>
      </c>
      <c r="I20" s="108">
        <v>0</v>
      </c>
      <c r="J20" s="103">
        <f t="shared" si="1"/>
        <v>22</v>
      </c>
      <c r="K20" s="103">
        <f t="shared" si="1"/>
        <v>0</v>
      </c>
    </row>
    <row r="21" spans="1:11" ht="26.25" customHeight="1">
      <c r="A21" s="105" t="s">
        <v>81</v>
      </c>
      <c r="B21" s="106">
        <v>337</v>
      </c>
      <c r="C21" s="106">
        <v>63</v>
      </c>
      <c r="D21" s="107">
        <v>131</v>
      </c>
      <c r="E21" s="108">
        <v>32</v>
      </c>
      <c r="F21" s="107">
        <v>52</v>
      </c>
      <c r="G21" s="108">
        <v>8</v>
      </c>
      <c r="H21" s="107">
        <v>18</v>
      </c>
      <c r="I21" s="108">
        <v>5</v>
      </c>
      <c r="J21" s="103">
        <f t="shared" si="1"/>
        <v>136</v>
      </c>
      <c r="K21" s="103">
        <f t="shared" si="1"/>
        <v>18</v>
      </c>
    </row>
    <row r="22" spans="1:11" ht="25.5" customHeight="1">
      <c r="A22" s="105" t="s">
        <v>82</v>
      </c>
      <c r="B22" s="106">
        <v>204</v>
      </c>
      <c r="C22" s="106">
        <v>28</v>
      </c>
      <c r="D22" s="107">
        <v>61</v>
      </c>
      <c r="E22" s="108">
        <v>15</v>
      </c>
      <c r="F22" s="107">
        <v>28</v>
      </c>
      <c r="G22" s="108">
        <v>2</v>
      </c>
      <c r="H22" s="107">
        <v>15</v>
      </c>
      <c r="I22" s="108">
        <v>2</v>
      </c>
      <c r="J22" s="103">
        <f t="shared" si="1"/>
        <v>100</v>
      </c>
      <c r="K22" s="103">
        <f t="shared" si="1"/>
        <v>9</v>
      </c>
    </row>
    <row r="23" spans="1:11" ht="34.5">
      <c r="A23" s="105" t="s">
        <v>83</v>
      </c>
      <c r="B23" s="106">
        <v>3</v>
      </c>
      <c r="C23" s="106">
        <v>1</v>
      </c>
      <c r="D23" s="107">
        <v>0</v>
      </c>
      <c r="E23" s="107">
        <v>1</v>
      </c>
      <c r="F23" s="107">
        <v>1</v>
      </c>
      <c r="G23" s="107">
        <v>0</v>
      </c>
      <c r="H23" s="108">
        <v>0</v>
      </c>
      <c r="I23" s="108">
        <v>0</v>
      </c>
      <c r="J23" s="103">
        <f t="shared" si="1"/>
        <v>2</v>
      </c>
      <c r="K23" s="103">
        <f t="shared" si="1"/>
        <v>0</v>
      </c>
    </row>
    <row r="24" spans="1:11" ht="15">
      <c r="A24" s="105" t="s">
        <v>84</v>
      </c>
      <c r="B24" s="106">
        <v>99</v>
      </c>
      <c r="C24" s="106">
        <v>16</v>
      </c>
      <c r="D24" s="107">
        <v>31</v>
      </c>
      <c r="E24" s="108">
        <v>7</v>
      </c>
      <c r="F24" s="107">
        <v>13</v>
      </c>
      <c r="G24" s="108">
        <v>1</v>
      </c>
      <c r="H24" s="107">
        <v>7</v>
      </c>
      <c r="I24" s="108">
        <v>1</v>
      </c>
      <c r="J24" s="103">
        <f t="shared" si="1"/>
        <v>48</v>
      </c>
      <c r="K24" s="103">
        <f t="shared" si="1"/>
        <v>7</v>
      </c>
    </row>
    <row r="25" spans="1:11" ht="25.5" customHeight="1">
      <c r="A25" s="105" t="s">
        <v>85</v>
      </c>
      <c r="B25" s="106">
        <v>92</v>
      </c>
      <c r="C25" s="106">
        <v>41</v>
      </c>
      <c r="D25" s="107">
        <v>36</v>
      </c>
      <c r="E25" s="108">
        <v>19</v>
      </c>
      <c r="F25" s="107">
        <v>10</v>
      </c>
      <c r="G25" s="108">
        <v>6</v>
      </c>
      <c r="H25" s="107">
        <v>7</v>
      </c>
      <c r="I25" s="108">
        <v>1</v>
      </c>
      <c r="J25" s="103">
        <f t="shared" si="1"/>
        <v>39</v>
      </c>
      <c r="K25" s="103">
        <f t="shared" si="1"/>
        <v>15</v>
      </c>
    </row>
    <row r="26" spans="1:11" ht="29.25" customHeight="1">
      <c r="A26" s="105" t="s">
        <v>86</v>
      </c>
      <c r="B26" s="106">
        <v>47</v>
      </c>
      <c r="C26" s="106">
        <v>4</v>
      </c>
      <c r="D26" s="107">
        <v>17</v>
      </c>
      <c r="E26" s="108">
        <v>2</v>
      </c>
      <c r="F26" s="107">
        <v>5</v>
      </c>
      <c r="G26" s="108">
        <v>0</v>
      </c>
      <c r="H26" s="108">
        <v>6</v>
      </c>
      <c r="I26" s="108">
        <v>0</v>
      </c>
      <c r="J26" s="103">
        <f t="shared" si="1"/>
        <v>19</v>
      </c>
      <c r="K26" s="103">
        <f t="shared" si="1"/>
        <v>2</v>
      </c>
    </row>
    <row r="27" spans="1:11" ht="23.25">
      <c r="A27" s="105" t="s">
        <v>87</v>
      </c>
      <c r="B27" s="106">
        <v>49</v>
      </c>
      <c r="C27" s="106">
        <v>8</v>
      </c>
      <c r="D27" s="107">
        <v>22</v>
      </c>
      <c r="E27" s="108">
        <v>4</v>
      </c>
      <c r="F27" s="107">
        <v>7</v>
      </c>
      <c r="G27" s="108">
        <v>2</v>
      </c>
      <c r="H27" s="107">
        <v>3</v>
      </c>
      <c r="I27" s="108">
        <v>1</v>
      </c>
      <c r="J27" s="103">
        <f t="shared" si="1"/>
        <v>17</v>
      </c>
      <c r="K27" s="103">
        <f t="shared" si="1"/>
        <v>1</v>
      </c>
    </row>
    <row r="28" spans="1:11" ht="92.25" customHeight="1">
      <c r="A28" s="105" t="s">
        <v>88</v>
      </c>
      <c r="B28" s="106">
        <v>0</v>
      </c>
      <c r="C28" s="106">
        <v>0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3">
        <f t="shared" si="1"/>
        <v>0</v>
      </c>
      <c r="K28" s="103">
        <f t="shared" si="1"/>
        <v>0</v>
      </c>
    </row>
    <row r="29" spans="1:11" ht="46.5" thickBot="1">
      <c r="A29" s="109" t="s">
        <v>89</v>
      </c>
      <c r="B29" s="110">
        <v>0</v>
      </c>
      <c r="C29" s="110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03">
        <f t="shared" si="1"/>
        <v>0</v>
      </c>
      <c r="K29" s="103">
        <f t="shared" si="1"/>
        <v>0</v>
      </c>
    </row>
    <row r="30" spans="1:11" ht="15">
      <c r="A30" s="112" t="s">
        <v>19</v>
      </c>
      <c r="B30" s="25"/>
      <c r="C30" s="113"/>
      <c r="D30" s="114"/>
      <c r="E30" s="114"/>
      <c r="F30" s="114"/>
      <c r="G30" s="114"/>
      <c r="H30" s="114"/>
      <c r="I30" s="114"/>
      <c r="J30" s="114"/>
      <c r="K30" s="114"/>
    </row>
    <row r="31" spans="6:9" ht="15">
      <c r="F31" s="27"/>
      <c r="G31" s="27"/>
      <c r="H31" s="27"/>
      <c r="I31" s="27"/>
    </row>
    <row r="32" spans="1:9" ht="15">
      <c r="A32" s="112"/>
      <c r="B32" s="25"/>
      <c r="C32" s="25"/>
      <c r="F32" s="27"/>
      <c r="G32" s="27"/>
      <c r="H32" s="27"/>
      <c r="I32" s="27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&amp;L22.04.2010
&amp;CTÜRKİYE ODALAR ve BORSALAR BİRLİĞİ
Bilgi Hizmetleri Dairesi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12" max="12" width="17.8515625" style="93" bestFit="1" customWidth="1"/>
  </cols>
  <sheetData>
    <row r="2" spans="1:11" ht="18.75" thickBot="1">
      <c r="A2" s="265" t="s">
        <v>90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2:11" ht="15.75">
      <c r="B3" s="115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5.75">
      <c r="A4" s="293" t="s">
        <v>91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2:11" ht="15.75" thickBot="1"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.75" thickBot="1">
      <c r="A6" s="299" t="s">
        <v>92</v>
      </c>
      <c r="B6" s="301" t="s">
        <v>63</v>
      </c>
      <c r="C6" s="302"/>
      <c r="D6" s="303" t="s">
        <v>64</v>
      </c>
      <c r="E6" s="302"/>
      <c r="F6" s="303" t="s">
        <v>65</v>
      </c>
      <c r="G6" s="302"/>
      <c r="H6" s="303" t="s">
        <v>66</v>
      </c>
      <c r="I6" s="302"/>
      <c r="J6" s="303" t="s">
        <v>67</v>
      </c>
      <c r="K6" s="302"/>
    </row>
    <row r="7" spans="1:11" ht="15.75" thickBot="1">
      <c r="A7" s="300"/>
      <c r="B7" s="96" t="s">
        <v>9</v>
      </c>
      <c r="C7" s="97" t="s">
        <v>18</v>
      </c>
      <c r="D7" s="96" t="s">
        <v>9</v>
      </c>
      <c r="E7" s="97" t="s">
        <v>18</v>
      </c>
      <c r="F7" s="96" t="s">
        <v>9</v>
      </c>
      <c r="G7" s="97" t="s">
        <v>18</v>
      </c>
      <c r="H7" s="96" t="s">
        <v>9</v>
      </c>
      <c r="I7" s="97" t="s">
        <v>18</v>
      </c>
      <c r="J7" s="96" t="s">
        <v>9</v>
      </c>
      <c r="K7" s="97" t="s">
        <v>18</v>
      </c>
    </row>
    <row r="8" spans="1:11" ht="15.75" thickBot="1">
      <c r="A8" s="117" t="s">
        <v>68</v>
      </c>
      <c r="B8" s="118">
        <f>SUM(B9,B10,B11,B12,B13,B14,B15,B16,B17,B18,B19,B20,B21,B22,B23,B24,B25,B26,B27,B28,B29)</f>
        <v>5179</v>
      </c>
      <c r="C8" s="118">
        <f>SUM(C9,C10,C11,C12,C13,C14,C15,C16,C17,C18,C19,C20,C21,C22,C23,C24,C25,C26,C27,C28,C29)</f>
        <v>2784</v>
      </c>
      <c r="D8" s="118">
        <f aca="true" t="shared" si="0" ref="D8:K8">SUM(D9,D10,D11,D12,D13,D14,D15,D16,D17,D18,D19,D20,D21,D22,D23,D24,D25,D26,D27,D28,D29)</f>
        <v>1899</v>
      </c>
      <c r="E8" s="118">
        <f t="shared" si="0"/>
        <v>535</v>
      </c>
      <c r="F8" s="118">
        <f t="shared" si="0"/>
        <v>751</v>
      </c>
      <c r="G8" s="118">
        <f t="shared" si="0"/>
        <v>195</v>
      </c>
      <c r="H8" s="118">
        <f t="shared" si="0"/>
        <v>187</v>
      </c>
      <c r="I8" s="118">
        <f t="shared" si="0"/>
        <v>56</v>
      </c>
      <c r="J8" s="118">
        <f t="shared" si="0"/>
        <v>2342</v>
      </c>
      <c r="K8" s="118">
        <f t="shared" si="0"/>
        <v>1998</v>
      </c>
    </row>
    <row r="9" spans="1:11" ht="29.25" customHeight="1">
      <c r="A9" s="119" t="s">
        <v>69</v>
      </c>
      <c r="B9" s="120">
        <v>41</v>
      </c>
      <c r="C9" s="120">
        <v>18</v>
      </c>
      <c r="D9" s="121">
        <v>7</v>
      </c>
      <c r="E9" s="122">
        <v>3</v>
      </c>
      <c r="F9" s="121">
        <v>3</v>
      </c>
      <c r="G9" s="122">
        <v>0</v>
      </c>
      <c r="H9" s="121">
        <v>0</v>
      </c>
      <c r="I9" s="122">
        <v>0</v>
      </c>
      <c r="J9" s="123">
        <f>B9-(D9+F9+H9)</f>
        <v>31</v>
      </c>
      <c r="K9" s="123">
        <f>C9-(E9+G9+I9)</f>
        <v>15</v>
      </c>
    </row>
    <row r="10" spans="1:11" ht="23.25">
      <c r="A10" s="124" t="s">
        <v>70</v>
      </c>
      <c r="B10" s="106">
        <v>17</v>
      </c>
      <c r="C10" s="106">
        <v>6</v>
      </c>
      <c r="D10" s="107">
        <v>1</v>
      </c>
      <c r="E10" s="108">
        <v>1</v>
      </c>
      <c r="F10" s="107">
        <v>1</v>
      </c>
      <c r="G10" s="108">
        <v>1</v>
      </c>
      <c r="H10" s="107">
        <v>0</v>
      </c>
      <c r="I10" s="108">
        <v>0</v>
      </c>
      <c r="J10" s="107">
        <f>B10-(D10+F10+H10)</f>
        <v>15</v>
      </c>
      <c r="K10" s="107">
        <f aca="true" t="shared" si="1" ref="K10:K29">C10-(E10+G10+I10)</f>
        <v>4</v>
      </c>
    </row>
    <row r="11" spans="1:11" ht="15">
      <c r="A11" s="124" t="s">
        <v>71</v>
      </c>
      <c r="B11" s="106">
        <v>631</v>
      </c>
      <c r="C11" s="106">
        <v>271</v>
      </c>
      <c r="D11" s="107">
        <v>268</v>
      </c>
      <c r="E11" s="108">
        <v>63</v>
      </c>
      <c r="F11" s="107">
        <v>62</v>
      </c>
      <c r="G11" s="108">
        <v>18</v>
      </c>
      <c r="H11" s="107">
        <v>21</v>
      </c>
      <c r="I11" s="108">
        <v>3</v>
      </c>
      <c r="J11" s="107">
        <f aca="true" t="shared" si="2" ref="J11:J29">B11-(D11+F11+H11)</f>
        <v>280</v>
      </c>
      <c r="K11" s="107">
        <f t="shared" si="1"/>
        <v>187</v>
      </c>
    </row>
    <row r="12" spans="1:11" ht="36.75" customHeight="1">
      <c r="A12" s="124" t="s">
        <v>72</v>
      </c>
      <c r="B12" s="106">
        <v>12</v>
      </c>
      <c r="C12" s="106">
        <v>1</v>
      </c>
      <c r="D12" s="107">
        <v>6</v>
      </c>
      <c r="E12" s="108">
        <v>1</v>
      </c>
      <c r="F12" s="107">
        <v>2</v>
      </c>
      <c r="G12" s="108">
        <v>0</v>
      </c>
      <c r="H12" s="107">
        <v>0</v>
      </c>
      <c r="I12" s="108">
        <v>0</v>
      </c>
      <c r="J12" s="107">
        <f t="shared" si="2"/>
        <v>4</v>
      </c>
      <c r="K12" s="107">
        <f t="shared" si="1"/>
        <v>0</v>
      </c>
    </row>
    <row r="13" spans="1:11" ht="38.25" customHeight="1">
      <c r="A13" s="124" t="s">
        <v>73</v>
      </c>
      <c r="B13" s="106">
        <v>10</v>
      </c>
      <c r="C13" s="106">
        <v>0</v>
      </c>
      <c r="D13" s="107">
        <v>4</v>
      </c>
      <c r="E13" s="108">
        <v>0</v>
      </c>
      <c r="F13" s="107">
        <v>1</v>
      </c>
      <c r="G13" s="108">
        <v>0</v>
      </c>
      <c r="H13" s="108">
        <v>1</v>
      </c>
      <c r="I13" s="108">
        <v>0</v>
      </c>
      <c r="J13" s="107">
        <f t="shared" si="2"/>
        <v>4</v>
      </c>
      <c r="K13" s="107">
        <f t="shared" si="1"/>
        <v>0</v>
      </c>
    </row>
    <row r="14" spans="1:11" ht="15">
      <c r="A14" s="124" t="s">
        <v>74</v>
      </c>
      <c r="B14" s="106">
        <v>881</v>
      </c>
      <c r="C14" s="106">
        <v>375</v>
      </c>
      <c r="D14" s="107">
        <v>369</v>
      </c>
      <c r="E14" s="108">
        <v>149</v>
      </c>
      <c r="F14" s="107">
        <v>103</v>
      </c>
      <c r="G14" s="108">
        <v>37</v>
      </c>
      <c r="H14" s="107">
        <v>34</v>
      </c>
      <c r="I14" s="108">
        <v>9</v>
      </c>
      <c r="J14" s="107">
        <f t="shared" si="2"/>
        <v>375</v>
      </c>
      <c r="K14" s="107">
        <f t="shared" si="1"/>
        <v>180</v>
      </c>
    </row>
    <row r="15" spans="1:11" ht="47.25" customHeight="1">
      <c r="A15" s="124" t="s">
        <v>75</v>
      </c>
      <c r="B15" s="106">
        <v>2160</v>
      </c>
      <c r="C15" s="106">
        <v>1476</v>
      </c>
      <c r="D15" s="107">
        <v>614</v>
      </c>
      <c r="E15" s="108">
        <v>154</v>
      </c>
      <c r="F15" s="107">
        <v>378</v>
      </c>
      <c r="G15" s="108">
        <v>90</v>
      </c>
      <c r="H15" s="107">
        <v>76</v>
      </c>
      <c r="I15" s="108">
        <v>26</v>
      </c>
      <c r="J15" s="107">
        <f t="shared" si="2"/>
        <v>1092</v>
      </c>
      <c r="K15" s="107">
        <f t="shared" si="1"/>
        <v>1206</v>
      </c>
    </row>
    <row r="16" spans="1:11" ht="19.5" customHeight="1">
      <c r="A16" s="124" t="s">
        <v>76</v>
      </c>
      <c r="B16" s="106">
        <v>351</v>
      </c>
      <c r="C16" s="106">
        <v>123</v>
      </c>
      <c r="D16" s="107">
        <v>248</v>
      </c>
      <c r="E16" s="108">
        <v>57</v>
      </c>
      <c r="F16" s="107">
        <v>13</v>
      </c>
      <c r="G16" s="108">
        <v>1</v>
      </c>
      <c r="H16" s="107">
        <v>8</v>
      </c>
      <c r="I16" s="108">
        <v>1</v>
      </c>
      <c r="J16" s="107">
        <f t="shared" si="2"/>
        <v>82</v>
      </c>
      <c r="K16" s="107">
        <f t="shared" si="1"/>
        <v>64</v>
      </c>
    </row>
    <row r="17" spans="1:11" ht="26.25" customHeight="1">
      <c r="A17" s="124" t="s">
        <v>77</v>
      </c>
      <c r="B17" s="106">
        <v>376</v>
      </c>
      <c r="C17" s="106">
        <v>142</v>
      </c>
      <c r="D17" s="107">
        <v>117</v>
      </c>
      <c r="E17" s="108">
        <v>22</v>
      </c>
      <c r="F17" s="107">
        <v>69</v>
      </c>
      <c r="G17" s="108">
        <v>12</v>
      </c>
      <c r="H17" s="107">
        <v>10</v>
      </c>
      <c r="I17" s="108">
        <v>1</v>
      </c>
      <c r="J17" s="107">
        <f t="shared" si="2"/>
        <v>180</v>
      </c>
      <c r="K17" s="107">
        <f t="shared" si="1"/>
        <v>107</v>
      </c>
    </row>
    <row r="18" spans="1:11" ht="15">
      <c r="A18" s="124" t="s">
        <v>78</v>
      </c>
      <c r="B18" s="106">
        <v>86</v>
      </c>
      <c r="C18" s="106">
        <v>33</v>
      </c>
      <c r="D18" s="107">
        <v>55</v>
      </c>
      <c r="E18" s="108">
        <v>13</v>
      </c>
      <c r="F18" s="107">
        <v>8</v>
      </c>
      <c r="G18" s="108">
        <v>7</v>
      </c>
      <c r="H18" s="107">
        <v>1</v>
      </c>
      <c r="I18" s="108">
        <v>1</v>
      </c>
      <c r="J18" s="107">
        <f t="shared" si="2"/>
        <v>22</v>
      </c>
      <c r="K18" s="107">
        <f t="shared" si="1"/>
        <v>12</v>
      </c>
    </row>
    <row r="19" spans="1:11" ht="27.75" customHeight="1">
      <c r="A19" s="124" t="s">
        <v>79</v>
      </c>
      <c r="B19" s="106">
        <v>29</v>
      </c>
      <c r="C19" s="106">
        <v>65</v>
      </c>
      <c r="D19" s="107">
        <v>6</v>
      </c>
      <c r="E19" s="108">
        <v>9</v>
      </c>
      <c r="F19" s="107">
        <v>1</v>
      </c>
      <c r="G19" s="108">
        <v>5</v>
      </c>
      <c r="H19" s="107">
        <v>7</v>
      </c>
      <c r="I19" s="108">
        <v>1</v>
      </c>
      <c r="J19" s="107">
        <f t="shared" si="2"/>
        <v>15</v>
      </c>
      <c r="K19" s="107">
        <f t="shared" si="1"/>
        <v>50</v>
      </c>
    </row>
    <row r="20" spans="1:11" ht="25.5" customHeight="1">
      <c r="A20" s="124" t="s">
        <v>80</v>
      </c>
      <c r="B20" s="106">
        <v>73</v>
      </c>
      <c r="C20" s="106">
        <v>30</v>
      </c>
      <c r="D20" s="107">
        <v>22</v>
      </c>
      <c r="E20" s="108">
        <v>5</v>
      </c>
      <c r="F20" s="107">
        <v>15</v>
      </c>
      <c r="G20" s="108">
        <v>4</v>
      </c>
      <c r="H20" s="107">
        <v>3</v>
      </c>
      <c r="I20" s="108">
        <v>2</v>
      </c>
      <c r="J20" s="107">
        <f t="shared" si="2"/>
        <v>33</v>
      </c>
      <c r="K20" s="107">
        <f t="shared" si="1"/>
        <v>19</v>
      </c>
    </row>
    <row r="21" spans="1:11" ht="26.25" customHeight="1">
      <c r="A21" s="124" t="s">
        <v>81</v>
      </c>
      <c r="B21" s="106">
        <v>149</v>
      </c>
      <c r="C21" s="106">
        <v>104</v>
      </c>
      <c r="D21" s="107">
        <v>44</v>
      </c>
      <c r="E21" s="108">
        <v>24</v>
      </c>
      <c r="F21" s="107">
        <v>28</v>
      </c>
      <c r="G21" s="108">
        <v>11</v>
      </c>
      <c r="H21" s="107">
        <v>11</v>
      </c>
      <c r="I21" s="108">
        <v>3</v>
      </c>
      <c r="J21" s="107">
        <f t="shared" si="2"/>
        <v>66</v>
      </c>
      <c r="K21" s="107">
        <f t="shared" si="1"/>
        <v>66</v>
      </c>
    </row>
    <row r="22" spans="1:11" ht="28.5" customHeight="1">
      <c r="A22" s="124" t="s">
        <v>82</v>
      </c>
      <c r="B22" s="106">
        <v>58</v>
      </c>
      <c r="C22" s="106">
        <v>43</v>
      </c>
      <c r="D22" s="107">
        <v>12</v>
      </c>
      <c r="E22" s="108">
        <v>11</v>
      </c>
      <c r="F22" s="107">
        <v>2</v>
      </c>
      <c r="G22" s="108">
        <v>2</v>
      </c>
      <c r="H22" s="107">
        <v>5</v>
      </c>
      <c r="I22" s="108">
        <v>3</v>
      </c>
      <c r="J22" s="107">
        <f t="shared" si="2"/>
        <v>39</v>
      </c>
      <c r="K22" s="107">
        <f t="shared" si="1"/>
        <v>27</v>
      </c>
    </row>
    <row r="23" spans="1:11" ht="34.5">
      <c r="A23" s="124" t="s">
        <v>83</v>
      </c>
      <c r="B23" s="106">
        <v>1</v>
      </c>
      <c r="C23" s="106">
        <v>2</v>
      </c>
      <c r="D23" s="107">
        <v>1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f t="shared" si="2"/>
        <v>0</v>
      </c>
      <c r="K23" s="107">
        <f t="shared" si="1"/>
        <v>2</v>
      </c>
    </row>
    <row r="24" spans="1:11" ht="15">
      <c r="A24" s="124" t="s">
        <v>84</v>
      </c>
      <c r="B24" s="106">
        <v>64</v>
      </c>
      <c r="C24" s="106">
        <v>23</v>
      </c>
      <c r="D24" s="107">
        <v>14</v>
      </c>
      <c r="E24" s="108">
        <v>4</v>
      </c>
      <c r="F24" s="107">
        <v>8</v>
      </c>
      <c r="G24" s="108">
        <v>2</v>
      </c>
      <c r="H24" s="107">
        <v>2</v>
      </c>
      <c r="I24" s="108">
        <v>2</v>
      </c>
      <c r="J24" s="107">
        <f t="shared" si="2"/>
        <v>40</v>
      </c>
      <c r="K24" s="107">
        <f t="shared" si="1"/>
        <v>15</v>
      </c>
    </row>
    <row r="25" spans="1:11" ht="25.5" customHeight="1">
      <c r="A25" s="124" t="s">
        <v>85</v>
      </c>
      <c r="B25" s="106">
        <v>27</v>
      </c>
      <c r="C25" s="106">
        <v>11</v>
      </c>
      <c r="D25" s="107">
        <v>9</v>
      </c>
      <c r="E25" s="108">
        <v>4</v>
      </c>
      <c r="F25" s="107">
        <v>3</v>
      </c>
      <c r="G25" s="108">
        <v>1</v>
      </c>
      <c r="H25" s="107">
        <v>5</v>
      </c>
      <c r="I25" s="108">
        <v>1</v>
      </c>
      <c r="J25" s="107">
        <f t="shared" si="2"/>
        <v>10</v>
      </c>
      <c r="K25" s="107">
        <f t="shared" si="1"/>
        <v>5</v>
      </c>
    </row>
    <row r="26" spans="1:11" ht="30.75" customHeight="1">
      <c r="A26" s="124" t="s">
        <v>86</v>
      </c>
      <c r="B26" s="106">
        <v>74</v>
      </c>
      <c r="C26" s="106">
        <v>25</v>
      </c>
      <c r="D26" s="107">
        <v>33</v>
      </c>
      <c r="E26" s="108">
        <v>7</v>
      </c>
      <c r="F26" s="107">
        <v>15</v>
      </c>
      <c r="G26" s="108">
        <v>1</v>
      </c>
      <c r="H26" s="108">
        <v>1</v>
      </c>
      <c r="I26" s="108">
        <v>3</v>
      </c>
      <c r="J26" s="107">
        <f t="shared" si="2"/>
        <v>25</v>
      </c>
      <c r="K26" s="107">
        <f t="shared" si="1"/>
        <v>14</v>
      </c>
    </row>
    <row r="27" spans="1:11" ht="21" customHeight="1">
      <c r="A27" s="124" t="s">
        <v>87</v>
      </c>
      <c r="B27" s="106">
        <v>139</v>
      </c>
      <c r="C27" s="106">
        <v>36</v>
      </c>
      <c r="D27" s="107">
        <v>69</v>
      </c>
      <c r="E27" s="108">
        <v>8</v>
      </c>
      <c r="F27" s="107">
        <v>39</v>
      </c>
      <c r="G27" s="108">
        <v>3</v>
      </c>
      <c r="H27" s="107">
        <v>2</v>
      </c>
      <c r="I27" s="108">
        <v>0</v>
      </c>
      <c r="J27" s="107">
        <f t="shared" si="2"/>
        <v>29</v>
      </c>
      <c r="K27" s="107">
        <f t="shared" si="1"/>
        <v>25</v>
      </c>
    </row>
    <row r="28" spans="1:11" ht="79.5" customHeight="1">
      <c r="A28" s="124" t="s">
        <v>88</v>
      </c>
      <c r="B28" s="106">
        <v>0</v>
      </c>
      <c r="C28" s="106">
        <v>0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7">
        <f t="shared" si="2"/>
        <v>0</v>
      </c>
      <c r="K28" s="107">
        <f t="shared" si="1"/>
        <v>0</v>
      </c>
    </row>
    <row r="29" spans="1:11" ht="36" customHeight="1" thickBot="1">
      <c r="A29" s="125" t="s">
        <v>89</v>
      </c>
      <c r="B29" s="110">
        <v>0</v>
      </c>
      <c r="C29" s="110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26">
        <f t="shared" si="2"/>
        <v>0</v>
      </c>
      <c r="K29" s="126">
        <f t="shared" si="1"/>
        <v>0</v>
      </c>
    </row>
    <row r="30" spans="1:11" ht="15">
      <c r="A30" s="304" t="s">
        <v>19</v>
      </c>
      <c r="B30" s="304"/>
      <c r="C30" s="304"/>
      <c r="D30" s="114"/>
      <c r="E30" s="114"/>
      <c r="F30" s="114"/>
      <c r="G30" s="114"/>
      <c r="H30" s="114"/>
      <c r="I30" s="114"/>
      <c r="J30" s="114"/>
      <c r="K30" s="114"/>
    </row>
    <row r="31" ht="15">
      <c r="A31" s="127"/>
    </row>
    <row r="32" ht="15">
      <c r="A32" s="127"/>
    </row>
    <row r="33" ht="15">
      <c r="A33" s="127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&amp;L22.04.2010&amp;CTÜRKİYE ODALAR ve BORSALAR BİRLİĞİ
Bilgi Hizmetleri Dairesi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17.8515625" style="93" bestFit="1" customWidth="1"/>
  </cols>
  <sheetData>
    <row r="2" spans="1:10" ht="15.75" customHeight="1" thickBot="1">
      <c r="A2" s="305" t="s">
        <v>90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5.75" customHeight="1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18.75" customHeight="1">
      <c r="A4" s="306" t="s">
        <v>293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2:10" ht="15.75" thickBot="1">
      <c r="B5" s="95"/>
      <c r="C5" s="95"/>
      <c r="D5" s="95"/>
      <c r="E5" s="95"/>
      <c r="F5" s="95"/>
      <c r="G5" s="95"/>
      <c r="H5" s="95"/>
      <c r="I5" s="95"/>
      <c r="J5" s="203"/>
    </row>
    <row r="6" spans="1:11" ht="15.75" thickBot="1">
      <c r="A6" s="299" t="s">
        <v>294</v>
      </c>
      <c r="B6" s="307" t="s">
        <v>295</v>
      </c>
      <c r="C6" s="308"/>
      <c r="D6" s="308"/>
      <c r="E6" s="309"/>
      <c r="F6" s="303" t="s">
        <v>296</v>
      </c>
      <c r="G6" s="310"/>
      <c r="H6" s="310"/>
      <c r="I6" s="302"/>
      <c r="J6" s="93"/>
      <c r="K6"/>
    </row>
    <row r="7" spans="1:11" ht="15.75" thickBot="1">
      <c r="A7" s="300"/>
      <c r="B7" s="311" t="s">
        <v>297</v>
      </c>
      <c r="C7" s="312"/>
      <c r="D7" s="311" t="s">
        <v>298</v>
      </c>
      <c r="E7" s="312"/>
      <c r="F7" s="311" t="s">
        <v>297</v>
      </c>
      <c r="G7" s="312"/>
      <c r="H7" s="311" t="s">
        <v>298</v>
      </c>
      <c r="I7" s="312"/>
      <c r="J7" s="93"/>
      <c r="K7"/>
    </row>
    <row r="8" spans="1:11" ht="15.75" thickBot="1">
      <c r="A8" s="98" t="s">
        <v>68</v>
      </c>
      <c r="B8" s="99" t="s">
        <v>9</v>
      </c>
      <c r="C8" s="100" t="s">
        <v>18</v>
      </c>
      <c r="D8" s="99" t="s">
        <v>9</v>
      </c>
      <c r="E8" s="100" t="s">
        <v>18</v>
      </c>
      <c r="F8" s="99" t="s">
        <v>9</v>
      </c>
      <c r="G8" s="100" t="s">
        <v>18</v>
      </c>
      <c r="H8" s="204" t="s">
        <v>9</v>
      </c>
      <c r="I8" s="205" t="s">
        <v>18</v>
      </c>
      <c r="J8" s="93"/>
      <c r="K8"/>
    </row>
    <row r="9" spans="1:11" ht="26.25" customHeight="1">
      <c r="A9" s="119" t="s">
        <v>69</v>
      </c>
      <c r="B9" s="122">
        <v>181</v>
      </c>
      <c r="C9" s="122">
        <v>14</v>
      </c>
      <c r="D9" s="121">
        <v>41</v>
      </c>
      <c r="E9" s="122">
        <v>18</v>
      </c>
      <c r="F9" s="121">
        <v>420</v>
      </c>
      <c r="G9" s="122">
        <v>54</v>
      </c>
      <c r="H9" s="107">
        <v>109</v>
      </c>
      <c r="I9" s="206">
        <v>78</v>
      </c>
      <c r="J9" s="93"/>
      <c r="K9"/>
    </row>
    <row r="10" spans="1:11" ht="26.25" customHeight="1">
      <c r="A10" s="124" t="s">
        <v>70</v>
      </c>
      <c r="B10" s="108">
        <v>73</v>
      </c>
      <c r="C10" s="108">
        <v>6</v>
      </c>
      <c r="D10" s="107">
        <v>17</v>
      </c>
      <c r="E10" s="108">
        <v>6</v>
      </c>
      <c r="F10" s="107">
        <v>227</v>
      </c>
      <c r="G10" s="108">
        <v>28</v>
      </c>
      <c r="H10" s="107">
        <v>44</v>
      </c>
      <c r="I10" s="206">
        <v>30</v>
      </c>
      <c r="J10" s="93"/>
      <c r="K10"/>
    </row>
    <row r="11" spans="1:11" ht="15">
      <c r="A11" s="124" t="s">
        <v>71</v>
      </c>
      <c r="B11" s="108">
        <v>843</v>
      </c>
      <c r="C11" s="108">
        <v>189</v>
      </c>
      <c r="D11" s="107">
        <v>631</v>
      </c>
      <c r="E11" s="108">
        <v>271</v>
      </c>
      <c r="F11" s="107">
        <v>2496</v>
      </c>
      <c r="G11" s="108">
        <v>714</v>
      </c>
      <c r="H11" s="107">
        <v>1731</v>
      </c>
      <c r="I11" s="206">
        <v>971</v>
      </c>
      <c r="J11" s="93"/>
      <c r="K11"/>
    </row>
    <row r="12" spans="1:11" ht="36.75" customHeight="1">
      <c r="A12" s="124" t="s">
        <v>72</v>
      </c>
      <c r="B12" s="108">
        <v>59</v>
      </c>
      <c r="C12" s="108">
        <v>7</v>
      </c>
      <c r="D12" s="107">
        <v>12</v>
      </c>
      <c r="E12" s="108">
        <v>1</v>
      </c>
      <c r="F12" s="107">
        <v>151</v>
      </c>
      <c r="G12" s="108">
        <v>15</v>
      </c>
      <c r="H12" s="107">
        <v>22</v>
      </c>
      <c r="I12" s="206">
        <v>4</v>
      </c>
      <c r="J12" s="93"/>
      <c r="K12"/>
    </row>
    <row r="13" spans="1:11" ht="39.75" customHeight="1">
      <c r="A13" s="124" t="s">
        <v>73</v>
      </c>
      <c r="B13" s="108">
        <v>11</v>
      </c>
      <c r="C13" s="108">
        <v>0</v>
      </c>
      <c r="D13" s="107">
        <v>10</v>
      </c>
      <c r="E13" s="108">
        <v>0</v>
      </c>
      <c r="F13" s="107">
        <v>30</v>
      </c>
      <c r="G13" s="108">
        <v>4</v>
      </c>
      <c r="H13" s="107">
        <v>26</v>
      </c>
      <c r="I13" s="206">
        <v>8</v>
      </c>
      <c r="J13" s="93"/>
      <c r="K13"/>
    </row>
    <row r="14" spans="1:11" ht="15">
      <c r="A14" s="124" t="s">
        <v>74</v>
      </c>
      <c r="B14" s="108">
        <v>815</v>
      </c>
      <c r="C14" s="108">
        <v>186</v>
      </c>
      <c r="D14" s="107">
        <v>881</v>
      </c>
      <c r="E14" s="108">
        <v>375</v>
      </c>
      <c r="F14" s="107">
        <v>2248</v>
      </c>
      <c r="G14" s="108">
        <v>795</v>
      </c>
      <c r="H14" s="107">
        <v>2032</v>
      </c>
      <c r="I14" s="206">
        <v>1254</v>
      </c>
      <c r="J14" s="93"/>
      <c r="K14"/>
    </row>
    <row r="15" spans="1:11" ht="47.25" customHeight="1">
      <c r="A15" s="124" t="s">
        <v>75</v>
      </c>
      <c r="B15" s="108">
        <v>1466</v>
      </c>
      <c r="C15" s="108">
        <v>305</v>
      </c>
      <c r="D15" s="107">
        <v>2160</v>
      </c>
      <c r="E15" s="108">
        <v>1476</v>
      </c>
      <c r="F15" s="107">
        <v>4141</v>
      </c>
      <c r="G15" s="108">
        <v>1385</v>
      </c>
      <c r="H15" s="107">
        <v>6231</v>
      </c>
      <c r="I15" s="206">
        <v>5416</v>
      </c>
      <c r="J15" s="93"/>
      <c r="K15"/>
    </row>
    <row r="16" spans="1:11" ht="18" customHeight="1">
      <c r="A16" s="124" t="s">
        <v>76</v>
      </c>
      <c r="B16" s="108">
        <v>253</v>
      </c>
      <c r="C16" s="108">
        <v>39</v>
      </c>
      <c r="D16" s="107">
        <v>351</v>
      </c>
      <c r="E16" s="108">
        <v>123</v>
      </c>
      <c r="F16" s="107">
        <v>766</v>
      </c>
      <c r="G16" s="108">
        <v>168</v>
      </c>
      <c r="H16" s="107">
        <v>891</v>
      </c>
      <c r="I16" s="206">
        <v>406</v>
      </c>
      <c r="J16" s="93"/>
      <c r="K16"/>
    </row>
    <row r="17" spans="1:11" ht="26.25" customHeight="1">
      <c r="A17" s="124" t="s">
        <v>77</v>
      </c>
      <c r="B17" s="108">
        <v>253</v>
      </c>
      <c r="C17" s="108">
        <v>20</v>
      </c>
      <c r="D17" s="107">
        <v>376</v>
      </c>
      <c r="E17" s="108">
        <v>142</v>
      </c>
      <c r="F17" s="107">
        <v>624</v>
      </c>
      <c r="G17" s="108">
        <v>77</v>
      </c>
      <c r="H17" s="107">
        <v>910</v>
      </c>
      <c r="I17" s="206">
        <v>395</v>
      </c>
      <c r="J17" s="93"/>
      <c r="K17"/>
    </row>
    <row r="18" spans="1:11" ht="15">
      <c r="A18" s="124" t="s">
        <v>78</v>
      </c>
      <c r="B18" s="108">
        <v>146</v>
      </c>
      <c r="C18" s="108">
        <v>31</v>
      </c>
      <c r="D18" s="107">
        <v>86</v>
      </c>
      <c r="E18" s="108">
        <v>33</v>
      </c>
      <c r="F18" s="107">
        <v>493</v>
      </c>
      <c r="G18" s="108">
        <v>87</v>
      </c>
      <c r="H18" s="107">
        <v>253</v>
      </c>
      <c r="I18" s="206">
        <v>98</v>
      </c>
      <c r="J18" s="93"/>
      <c r="K18"/>
    </row>
    <row r="19" spans="1:11" ht="25.5" customHeight="1">
      <c r="A19" s="124" t="s">
        <v>79</v>
      </c>
      <c r="B19" s="108">
        <v>61</v>
      </c>
      <c r="C19" s="108">
        <v>18</v>
      </c>
      <c r="D19" s="107">
        <v>29</v>
      </c>
      <c r="E19" s="108">
        <v>65</v>
      </c>
      <c r="F19" s="107">
        <v>168</v>
      </c>
      <c r="G19" s="108">
        <v>70</v>
      </c>
      <c r="H19" s="107">
        <v>124</v>
      </c>
      <c r="I19" s="206">
        <v>223</v>
      </c>
      <c r="J19" s="93"/>
      <c r="K19"/>
    </row>
    <row r="20" spans="1:11" ht="23.25">
      <c r="A20" s="124" t="s">
        <v>80</v>
      </c>
      <c r="B20" s="108">
        <v>63</v>
      </c>
      <c r="C20" s="108">
        <v>13</v>
      </c>
      <c r="D20" s="107">
        <v>73</v>
      </c>
      <c r="E20" s="108">
        <v>30</v>
      </c>
      <c r="F20" s="107">
        <v>187</v>
      </c>
      <c r="G20" s="108">
        <v>33</v>
      </c>
      <c r="H20" s="107">
        <v>192</v>
      </c>
      <c r="I20" s="206">
        <v>97</v>
      </c>
      <c r="J20" s="93"/>
      <c r="K20"/>
    </row>
    <row r="21" spans="1:11" ht="26.25" customHeight="1">
      <c r="A21" s="124" t="s">
        <v>81</v>
      </c>
      <c r="B21" s="108">
        <v>337</v>
      </c>
      <c r="C21" s="108">
        <v>63</v>
      </c>
      <c r="D21" s="107">
        <v>149</v>
      </c>
      <c r="E21" s="108">
        <v>104</v>
      </c>
      <c r="F21" s="107">
        <v>1024</v>
      </c>
      <c r="G21" s="108">
        <v>212</v>
      </c>
      <c r="H21" s="107">
        <v>393</v>
      </c>
      <c r="I21" s="206">
        <v>289</v>
      </c>
      <c r="J21" s="93"/>
      <c r="K21"/>
    </row>
    <row r="22" spans="1:11" ht="25.5" customHeight="1">
      <c r="A22" s="124" t="s">
        <v>82</v>
      </c>
      <c r="B22" s="108">
        <v>204</v>
      </c>
      <c r="C22" s="108">
        <v>28</v>
      </c>
      <c r="D22" s="107">
        <v>58</v>
      </c>
      <c r="E22" s="108">
        <v>43</v>
      </c>
      <c r="F22" s="107">
        <v>509</v>
      </c>
      <c r="G22" s="108">
        <v>90</v>
      </c>
      <c r="H22" s="107">
        <v>167</v>
      </c>
      <c r="I22" s="206">
        <v>116</v>
      </c>
      <c r="J22" s="93"/>
      <c r="K22"/>
    </row>
    <row r="23" spans="1:11" ht="34.5">
      <c r="A23" s="124" t="s">
        <v>83</v>
      </c>
      <c r="B23" s="108">
        <v>3</v>
      </c>
      <c r="C23" s="108">
        <v>1</v>
      </c>
      <c r="D23" s="107">
        <v>1</v>
      </c>
      <c r="E23" s="107">
        <v>2</v>
      </c>
      <c r="F23" s="107">
        <v>7</v>
      </c>
      <c r="G23" s="107">
        <v>4</v>
      </c>
      <c r="H23" s="107">
        <v>1</v>
      </c>
      <c r="I23" s="206">
        <v>3</v>
      </c>
      <c r="J23" s="93"/>
      <c r="K23"/>
    </row>
    <row r="24" spans="1:11" ht="15">
      <c r="A24" s="124" t="s">
        <v>84</v>
      </c>
      <c r="B24" s="108">
        <v>99</v>
      </c>
      <c r="C24" s="108">
        <v>16</v>
      </c>
      <c r="D24" s="107">
        <v>64</v>
      </c>
      <c r="E24" s="108">
        <v>23</v>
      </c>
      <c r="F24" s="107">
        <v>276</v>
      </c>
      <c r="G24" s="108">
        <v>58</v>
      </c>
      <c r="H24" s="107">
        <v>154</v>
      </c>
      <c r="I24" s="206">
        <v>73</v>
      </c>
      <c r="J24" s="93"/>
      <c r="K24"/>
    </row>
    <row r="25" spans="1:11" ht="25.5" customHeight="1">
      <c r="A25" s="124" t="s">
        <v>85</v>
      </c>
      <c r="B25" s="108">
        <v>92</v>
      </c>
      <c r="C25" s="108">
        <v>41</v>
      </c>
      <c r="D25" s="107">
        <v>27</v>
      </c>
      <c r="E25" s="108">
        <v>11</v>
      </c>
      <c r="F25" s="107">
        <v>263</v>
      </c>
      <c r="G25" s="108">
        <v>148</v>
      </c>
      <c r="H25" s="107">
        <v>67</v>
      </c>
      <c r="I25" s="206">
        <v>35</v>
      </c>
      <c r="J25" s="93"/>
      <c r="K25"/>
    </row>
    <row r="26" spans="1:11" ht="29.25" customHeight="1">
      <c r="A26" s="124" t="s">
        <v>86</v>
      </c>
      <c r="B26" s="108">
        <v>47</v>
      </c>
      <c r="C26" s="108">
        <v>4</v>
      </c>
      <c r="D26" s="107">
        <v>74</v>
      </c>
      <c r="E26" s="108">
        <v>25</v>
      </c>
      <c r="F26" s="107">
        <v>123</v>
      </c>
      <c r="G26" s="108">
        <v>21</v>
      </c>
      <c r="H26" s="107">
        <v>204</v>
      </c>
      <c r="I26" s="206">
        <v>62</v>
      </c>
      <c r="J26" s="93"/>
      <c r="K26"/>
    </row>
    <row r="27" spans="1:11" ht="23.25">
      <c r="A27" s="124" t="s">
        <v>87</v>
      </c>
      <c r="B27" s="108">
        <v>49</v>
      </c>
      <c r="C27" s="108">
        <v>8</v>
      </c>
      <c r="D27" s="107">
        <v>139</v>
      </c>
      <c r="E27" s="108">
        <v>36</v>
      </c>
      <c r="F27" s="107">
        <v>135</v>
      </c>
      <c r="G27" s="108">
        <v>31</v>
      </c>
      <c r="H27" s="107">
        <v>342</v>
      </c>
      <c r="I27" s="206">
        <v>95</v>
      </c>
      <c r="J27" s="93"/>
      <c r="K27"/>
    </row>
    <row r="28" spans="1:11" ht="92.25" customHeight="1">
      <c r="A28" s="124" t="s">
        <v>88</v>
      </c>
      <c r="B28" s="108">
        <v>0</v>
      </c>
      <c r="C28" s="108">
        <v>0</v>
      </c>
      <c r="D28" s="108">
        <v>0</v>
      </c>
      <c r="E28" s="108">
        <v>0</v>
      </c>
      <c r="F28" s="108">
        <v>0</v>
      </c>
      <c r="G28" s="108">
        <v>0</v>
      </c>
      <c r="H28" s="107">
        <v>0</v>
      </c>
      <c r="I28" s="206">
        <v>0</v>
      </c>
      <c r="J28" s="93"/>
      <c r="K28"/>
    </row>
    <row r="29" spans="1:11" ht="45.75">
      <c r="A29" s="124" t="s">
        <v>89</v>
      </c>
      <c r="B29" s="108">
        <v>0</v>
      </c>
      <c r="C29" s="108">
        <v>0</v>
      </c>
      <c r="D29" s="108">
        <v>0</v>
      </c>
      <c r="E29" s="108">
        <v>0</v>
      </c>
      <c r="F29" s="108">
        <v>0</v>
      </c>
      <c r="G29" s="108">
        <v>1</v>
      </c>
      <c r="H29" s="103">
        <v>0</v>
      </c>
      <c r="I29" s="207">
        <v>0</v>
      </c>
      <c r="J29" s="93"/>
      <c r="K29"/>
    </row>
    <row r="30" spans="1:11" ht="15.75" thickBot="1">
      <c r="A30" s="208" t="s">
        <v>34</v>
      </c>
      <c r="B30" s="209">
        <f aca="true" t="shared" si="0" ref="B30:I30">SUM(B9:B29)</f>
        <v>5055</v>
      </c>
      <c r="C30" s="209">
        <f t="shared" si="0"/>
        <v>989</v>
      </c>
      <c r="D30" s="209">
        <f t="shared" si="0"/>
        <v>5179</v>
      </c>
      <c r="E30" s="209">
        <f t="shared" si="0"/>
        <v>2784</v>
      </c>
      <c r="F30" s="209">
        <f t="shared" si="0"/>
        <v>14288</v>
      </c>
      <c r="G30" s="209">
        <f t="shared" si="0"/>
        <v>3995</v>
      </c>
      <c r="H30" s="209">
        <f t="shared" si="0"/>
        <v>13893</v>
      </c>
      <c r="I30" s="210">
        <f t="shared" si="0"/>
        <v>9653</v>
      </c>
      <c r="J30" s="93"/>
      <c r="K30"/>
    </row>
    <row r="31" spans="1:11" ht="15">
      <c r="A31" s="211" t="s">
        <v>19</v>
      </c>
      <c r="B31" s="89"/>
      <c r="C31" s="89"/>
      <c r="D31" s="113"/>
      <c r="E31" s="113"/>
      <c r="F31" s="113"/>
      <c r="G31" s="113"/>
      <c r="H31" s="113"/>
      <c r="I31" s="113"/>
      <c r="J31" s="93"/>
      <c r="K31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984251968503937" right="0.1968503937007874" top="0" bottom="0" header="0.31496062992125984" footer="0.31496062992125984"/>
  <pageSetup horizontalDpi="600" verticalDpi="600" orientation="portrait" paperSize="9" r:id="rId1"/>
  <headerFooter>
    <oddFooter>&amp;L22.04.2010 &amp;CTÜRKİYE ODALAR ve BORSALAR BİRLİĞİ
Bilgi Hizmetleri Dairesi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50"/>
  <sheetViews>
    <sheetView zoomScalePageLayoutView="0" workbookViewId="0" topLeftCell="A1">
      <selection activeCell="A1" sqref="A1"/>
    </sheetView>
  </sheetViews>
  <sheetFormatPr defaultColWidth="9.140625" defaultRowHeight="15"/>
  <cols>
    <col min="7" max="7" width="3.140625" style="0" customWidth="1"/>
  </cols>
  <sheetData>
    <row r="2" spans="1:12" ht="18.75" customHeight="1" thickBot="1">
      <c r="A2" s="265" t="s">
        <v>90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128"/>
    </row>
    <row r="4" spans="1:11" ht="15.75">
      <c r="A4" s="293" t="s">
        <v>93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1:11" ht="15">
      <c r="A6" s="328" t="s">
        <v>94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</row>
    <row r="7" spans="4:9" ht="18.75">
      <c r="D7" s="129"/>
      <c r="E7" s="129"/>
      <c r="F7" s="129"/>
      <c r="G7" s="129"/>
      <c r="H7" s="129"/>
      <c r="I7" s="129"/>
    </row>
    <row r="8" spans="4:8" ht="15">
      <c r="D8" s="319" t="s">
        <v>95</v>
      </c>
      <c r="E8" s="319"/>
      <c r="F8" s="320" t="s">
        <v>10</v>
      </c>
      <c r="G8" s="321"/>
      <c r="H8" s="130" t="s">
        <v>96</v>
      </c>
    </row>
    <row r="9" spans="4:8" ht="15">
      <c r="D9" s="322" t="s">
        <v>97</v>
      </c>
      <c r="E9" s="322"/>
      <c r="F9" s="323">
        <v>308</v>
      </c>
      <c r="G9" s="324"/>
      <c r="H9" s="131">
        <f>(F9/687)*100</f>
        <v>44.832605531295485</v>
      </c>
    </row>
    <row r="10" spans="4:8" ht="15">
      <c r="D10" s="322" t="s">
        <v>98</v>
      </c>
      <c r="E10" s="322"/>
      <c r="F10" s="323">
        <v>17</v>
      </c>
      <c r="G10" s="324"/>
      <c r="H10" s="131">
        <f aca="true" t="shared" si="0" ref="H10:H22">(F10/687)*100</f>
        <v>2.4745269286754</v>
      </c>
    </row>
    <row r="11" spans="4:8" ht="15">
      <c r="D11" s="322" t="s">
        <v>99</v>
      </c>
      <c r="E11" s="322"/>
      <c r="F11" s="323">
        <v>37</v>
      </c>
      <c r="G11" s="324"/>
      <c r="H11" s="131">
        <f t="shared" si="0"/>
        <v>5.385735080058224</v>
      </c>
    </row>
    <row r="12" spans="4:8" ht="15">
      <c r="D12" s="322" t="s">
        <v>100</v>
      </c>
      <c r="E12" s="322"/>
      <c r="F12" s="323">
        <v>27</v>
      </c>
      <c r="G12" s="324"/>
      <c r="H12" s="131">
        <f t="shared" si="0"/>
        <v>3.9301310043668125</v>
      </c>
    </row>
    <row r="13" spans="4:8" ht="15">
      <c r="D13" s="322" t="s">
        <v>101</v>
      </c>
      <c r="E13" s="322"/>
      <c r="F13" s="323">
        <v>33</v>
      </c>
      <c r="G13" s="324"/>
      <c r="H13" s="131">
        <f t="shared" si="0"/>
        <v>4.8034934497816595</v>
      </c>
    </row>
    <row r="14" spans="4:8" ht="15">
      <c r="D14" s="322" t="s">
        <v>102</v>
      </c>
      <c r="E14" s="322"/>
      <c r="F14" s="323">
        <v>11</v>
      </c>
      <c r="G14" s="324"/>
      <c r="H14" s="131">
        <f t="shared" si="0"/>
        <v>1.6011644832605532</v>
      </c>
    </row>
    <row r="15" spans="4:8" ht="15">
      <c r="D15" s="322" t="s">
        <v>103</v>
      </c>
      <c r="E15" s="322"/>
      <c r="F15" s="323">
        <v>59</v>
      </c>
      <c r="G15" s="324"/>
      <c r="H15" s="131">
        <f t="shared" si="0"/>
        <v>8.58806404657933</v>
      </c>
    </row>
    <row r="16" spans="4:8" ht="15">
      <c r="D16" s="322" t="s">
        <v>104</v>
      </c>
      <c r="E16" s="322"/>
      <c r="F16" s="323">
        <v>17</v>
      </c>
      <c r="G16" s="324"/>
      <c r="H16" s="131">
        <f t="shared" si="0"/>
        <v>2.4745269286754</v>
      </c>
    </row>
    <row r="17" spans="4:8" ht="15">
      <c r="D17" s="322" t="s">
        <v>105</v>
      </c>
      <c r="E17" s="322"/>
      <c r="F17" s="323">
        <v>73</v>
      </c>
      <c r="G17" s="324"/>
      <c r="H17" s="131">
        <f t="shared" si="0"/>
        <v>10.625909752547306</v>
      </c>
    </row>
    <row r="18" spans="4:8" ht="15">
      <c r="D18" s="322" t="s">
        <v>106</v>
      </c>
      <c r="E18" s="322"/>
      <c r="F18" s="323">
        <v>18</v>
      </c>
      <c r="G18" s="324"/>
      <c r="H18" s="131">
        <f t="shared" si="0"/>
        <v>2.6200873362445414</v>
      </c>
    </row>
    <row r="19" spans="4:8" ht="15">
      <c r="D19" s="322" t="s">
        <v>107</v>
      </c>
      <c r="E19" s="322"/>
      <c r="F19" s="323">
        <v>20</v>
      </c>
      <c r="G19" s="324"/>
      <c r="H19" s="131">
        <f t="shared" si="0"/>
        <v>2.911208151382824</v>
      </c>
    </row>
    <row r="20" spans="4:8" ht="15">
      <c r="D20" s="322" t="s">
        <v>108</v>
      </c>
      <c r="E20" s="322"/>
      <c r="F20" s="323">
        <v>21</v>
      </c>
      <c r="G20" s="324"/>
      <c r="H20" s="131">
        <f t="shared" si="0"/>
        <v>3.056768558951965</v>
      </c>
    </row>
    <row r="21" spans="4:8" ht="15">
      <c r="D21" s="322" t="s">
        <v>109</v>
      </c>
      <c r="E21" s="322"/>
      <c r="F21" s="323">
        <v>8</v>
      </c>
      <c r="G21" s="324"/>
      <c r="H21" s="131">
        <f t="shared" si="0"/>
        <v>1.1644832605531297</v>
      </c>
    </row>
    <row r="22" spans="4:8" ht="15">
      <c r="D22" s="322" t="s">
        <v>110</v>
      </c>
      <c r="E22" s="322"/>
      <c r="F22" s="323">
        <v>38</v>
      </c>
      <c r="G22" s="324"/>
      <c r="H22" s="131">
        <f t="shared" si="0"/>
        <v>5.531295487627365</v>
      </c>
    </row>
    <row r="23" spans="4:8" ht="15">
      <c r="D23" s="325" t="s">
        <v>34</v>
      </c>
      <c r="E23" s="326"/>
      <c r="F23" s="327">
        <f>SUM(F9:G22)</f>
        <v>687</v>
      </c>
      <c r="G23" s="318"/>
      <c r="H23" s="132">
        <f>SUM(H9:H22)</f>
        <v>99.99999999999999</v>
      </c>
    </row>
    <row r="25" spans="1:11" ht="15">
      <c r="A25" s="328" t="s">
        <v>111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</row>
    <row r="27" spans="4:8" ht="15">
      <c r="D27" s="319" t="s">
        <v>95</v>
      </c>
      <c r="E27" s="319"/>
      <c r="F27" s="320" t="s">
        <v>10</v>
      </c>
      <c r="G27" s="321"/>
      <c r="H27" s="130" t="s">
        <v>96</v>
      </c>
    </row>
    <row r="28" spans="4:8" ht="15">
      <c r="D28" s="316" t="s">
        <v>112</v>
      </c>
      <c r="E28" s="316"/>
      <c r="F28" s="317">
        <v>1332</v>
      </c>
      <c r="G28" s="318"/>
      <c r="H28" s="131">
        <f>(F28/13134)*100</f>
        <v>10.141617176793057</v>
      </c>
    </row>
    <row r="29" spans="4:8" ht="15">
      <c r="D29" s="316" t="s">
        <v>113</v>
      </c>
      <c r="E29" s="316"/>
      <c r="F29" s="317">
        <v>873</v>
      </c>
      <c r="G29" s="318"/>
      <c r="H29" s="131">
        <f aca="true" t="shared" si="1" ref="H29:H48">(F29/13134)*100</f>
        <v>6.646870717222477</v>
      </c>
    </row>
    <row r="30" spans="4:8" ht="15">
      <c r="D30" s="316" t="s">
        <v>114</v>
      </c>
      <c r="E30" s="316"/>
      <c r="F30" s="317">
        <v>605</v>
      </c>
      <c r="G30" s="318"/>
      <c r="H30" s="131">
        <f t="shared" si="1"/>
        <v>4.606365159128979</v>
      </c>
    </row>
    <row r="31" spans="4:8" ht="15">
      <c r="D31" s="316" t="s">
        <v>115</v>
      </c>
      <c r="E31" s="316"/>
      <c r="F31" s="317">
        <v>141</v>
      </c>
      <c r="G31" s="318"/>
      <c r="H31" s="131">
        <f t="shared" si="1"/>
        <v>1.0735495660118775</v>
      </c>
    </row>
    <row r="32" spans="4:8" ht="15">
      <c r="D32" s="316" t="s">
        <v>116</v>
      </c>
      <c r="E32" s="316"/>
      <c r="F32" s="317">
        <v>2767</v>
      </c>
      <c r="G32" s="318"/>
      <c r="H32" s="131">
        <f t="shared" si="1"/>
        <v>21.067458504644435</v>
      </c>
    </row>
    <row r="33" spans="4:8" ht="15">
      <c r="D33" s="316" t="s">
        <v>117</v>
      </c>
      <c r="E33" s="316"/>
      <c r="F33" s="317">
        <v>235</v>
      </c>
      <c r="G33" s="318"/>
      <c r="H33" s="131">
        <f t="shared" si="1"/>
        <v>1.7892492766864627</v>
      </c>
    </row>
    <row r="34" spans="4:8" ht="15">
      <c r="D34" s="316" t="s">
        <v>118</v>
      </c>
      <c r="E34" s="316"/>
      <c r="F34" s="317">
        <v>3336</v>
      </c>
      <c r="G34" s="318"/>
      <c r="H34" s="131">
        <f t="shared" si="1"/>
        <v>25.399725902238462</v>
      </c>
    </row>
    <row r="35" spans="4:8" ht="15">
      <c r="D35" s="316" t="s">
        <v>119</v>
      </c>
      <c r="E35" s="316"/>
      <c r="F35" s="317">
        <v>66</v>
      </c>
      <c r="G35" s="318"/>
      <c r="H35" s="131">
        <f t="shared" si="1"/>
        <v>0.5025125628140703</v>
      </c>
    </row>
    <row r="36" spans="4:8" ht="15">
      <c r="D36" s="316" t="s">
        <v>120</v>
      </c>
      <c r="E36" s="316"/>
      <c r="F36" s="317">
        <v>359</v>
      </c>
      <c r="G36" s="318"/>
      <c r="H36" s="131">
        <f t="shared" si="1"/>
        <v>2.7333637886401707</v>
      </c>
    </row>
    <row r="37" spans="4:8" ht="15">
      <c r="D37" s="316" t="s">
        <v>99</v>
      </c>
      <c r="E37" s="316"/>
      <c r="F37" s="317">
        <v>955</v>
      </c>
      <c r="G37" s="318"/>
      <c r="H37" s="131">
        <f t="shared" si="1"/>
        <v>7.271204507385412</v>
      </c>
    </row>
    <row r="38" spans="4:8" ht="15">
      <c r="D38" s="316" t="s">
        <v>100</v>
      </c>
      <c r="E38" s="316"/>
      <c r="F38" s="317">
        <v>500</v>
      </c>
      <c r="G38" s="318"/>
      <c r="H38" s="131">
        <f t="shared" si="1"/>
        <v>3.806913354652048</v>
      </c>
    </row>
    <row r="39" spans="4:8" ht="15.75" customHeight="1">
      <c r="D39" s="316" t="s">
        <v>101</v>
      </c>
      <c r="E39" s="316"/>
      <c r="F39" s="317">
        <v>496</v>
      </c>
      <c r="G39" s="318"/>
      <c r="H39" s="131">
        <f t="shared" si="1"/>
        <v>3.776458047814832</v>
      </c>
    </row>
    <row r="40" spans="4:8" ht="15">
      <c r="D40" s="316" t="s">
        <v>102</v>
      </c>
      <c r="E40" s="316"/>
      <c r="F40" s="317">
        <v>175</v>
      </c>
      <c r="G40" s="318"/>
      <c r="H40" s="131">
        <f t="shared" si="1"/>
        <v>1.3324196741282168</v>
      </c>
    </row>
    <row r="41" spans="4:8" ht="15">
      <c r="D41" s="316" t="s">
        <v>103</v>
      </c>
      <c r="E41" s="316"/>
      <c r="F41" s="317">
        <v>790</v>
      </c>
      <c r="G41" s="318"/>
      <c r="H41" s="131">
        <f t="shared" si="1"/>
        <v>6.014923100350236</v>
      </c>
    </row>
    <row r="42" spans="4:8" ht="15">
      <c r="D42" s="316" t="s">
        <v>121</v>
      </c>
      <c r="E42" s="316"/>
      <c r="F42" s="317">
        <v>85</v>
      </c>
      <c r="G42" s="318"/>
      <c r="H42" s="131">
        <f t="shared" si="1"/>
        <v>0.6471752702908482</v>
      </c>
    </row>
    <row r="43" spans="4:8" ht="15">
      <c r="D43" s="316" t="s">
        <v>122</v>
      </c>
      <c r="E43" s="316"/>
      <c r="F43" s="317">
        <v>19</v>
      </c>
      <c r="G43" s="318"/>
      <c r="H43" s="131">
        <f t="shared" si="1"/>
        <v>0.14466270747677784</v>
      </c>
    </row>
    <row r="44" spans="4:8" ht="15">
      <c r="D44" s="316" t="s">
        <v>123</v>
      </c>
      <c r="E44" s="316"/>
      <c r="F44" s="317">
        <v>67</v>
      </c>
      <c r="G44" s="318"/>
      <c r="H44" s="131">
        <f t="shared" si="1"/>
        <v>0.5101263895233745</v>
      </c>
    </row>
    <row r="45" spans="4:8" ht="15">
      <c r="D45" s="316" t="s">
        <v>124</v>
      </c>
      <c r="E45" s="316"/>
      <c r="F45" s="317">
        <v>214</v>
      </c>
      <c r="G45" s="318"/>
      <c r="H45" s="131">
        <f t="shared" si="1"/>
        <v>1.6293589157910766</v>
      </c>
    </row>
    <row r="46" spans="4:8" ht="15">
      <c r="D46" s="316" t="s">
        <v>106</v>
      </c>
      <c r="E46" s="316"/>
      <c r="F46" s="317">
        <v>41</v>
      </c>
      <c r="G46" s="318"/>
      <c r="H46" s="131">
        <f t="shared" si="1"/>
        <v>0.31216689508146794</v>
      </c>
    </row>
    <row r="47" spans="4:8" ht="15">
      <c r="D47" s="316" t="s">
        <v>107</v>
      </c>
      <c r="E47" s="316"/>
      <c r="F47" s="317">
        <v>42</v>
      </c>
      <c r="G47" s="318"/>
      <c r="H47" s="131">
        <f t="shared" si="1"/>
        <v>0.31978072179077205</v>
      </c>
    </row>
    <row r="48" spans="4:8" ht="15">
      <c r="D48" s="316" t="s">
        <v>125</v>
      </c>
      <c r="E48" s="316"/>
      <c r="F48" s="317">
        <v>36</v>
      </c>
      <c r="G48" s="318"/>
      <c r="H48" s="131">
        <f t="shared" si="1"/>
        <v>0.27409776153494747</v>
      </c>
    </row>
    <row r="49" spans="4:8" ht="15">
      <c r="D49" s="313" t="s">
        <v>34</v>
      </c>
      <c r="E49" s="313"/>
      <c r="F49" s="314">
        <f>SUM(F28:G48)</f>
        <v>13134</v>
      </c>
      <c r="G49" s="315"/>
      <c r="H49" s="132">
        <f>SUM(H28:H48)</f>
        <v>100</v>
      </c>
    </row>
    <row r="50" spans="4:9" ht="15">
      <c r="D50" s="25" t="s">
        <v>126</v>
      </c>
      <c r="E50" s="25"/>
      <c r="F50" s="25"/>
      <c r="G50" s="25"/>
      <c r="H50" s="25"/>
      <c r="I50" s="25"/>
    </row>
  </sheetData>
  <sheetProtection/>
  <mergeCells count="82">
    <mergeCell ref="D9:E9"/>
    <mergeCell ref="F9:G9"/>
    <mergeCell ref="A2:K2"/>
    <mergeCell ref="A4:K4"/>
    <mergeCell ref="A6:K6"/>
    <mergeCell ref="D8:E8"/>
    <mergeCell ref="F8:G8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27:E27"/>
    <mergeCell ref="F27:G27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A25:K25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9:E49"/>
    <mergeCell ref="F49:G49"/>
    <mergeCell ref="D46:E46"/>
    <mergeCell ref="F46:G46"/>
    <mergeCell ref="D47:E47"/>
    <mergeCell ref="F47:G47"/>
    <mergeCell ref="D48:E48"/>
    <mergeCell ref="F48:G48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&amp;L22.04.2010&amp;CTÜRKİYE ODALAR ve BORSALAR BİRLİĞİ 
Bilgi Hizmetleri Dairesi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65" t="s">
        <v>127</v>
      </c>
      <c r="B2" s="265"/>
      <c r="C2" s="265"/>
      <c r="D2" s="265"/>
      <c r="E2" s="265"/>
      <c r="F2" s="265"/>
      <c r="G2" s="265"/>
      <c r="H2" s="265"/>
      <c r="I2" s="265"/>
      <c r="J2" s="265"/>
      <c r="K2" s="128"/>
    </row>
    <row r="3" spans="1:11" ht="1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28"/>
    </row>
    <row r="4" spans="2:11" ht="15"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.75">
      <c r="A5" s="329" t="s">
        <v>128</v>
      </c>
      <c r="B5" s="329"/>
      <c r="C5" s="329"/>
      <c r="D5" s="329"/>
      <c r="E5" s="329"/>
      <c r="F5" s="329"/>
      <c r="G5" s="329"/>
      <c r="H5" s="329"/>
      <c r="I5" s="329"/>
      <c r="J5" s="329"/>
      <c r="K5" s="134"/>
    </row>
    <row r="6" spans="2:11" ht="18.75">
      <c r="B6" s="135"/>
      <c r="C6" s="136"/>
      <c r="D6" s="136"/>
      <c r="E6" s="136"/>
      <c r="F6" s="136"/>
      <c r="G6" s="136"/>
      <c r="H6" s="136"/>
      <c r="I6" s="136"/>
      <c r="J6" s="136"/>
      <c r="K6" s="27"/>
    </row>
    <row r="7" spans="2:11" ht="18.75">
      <c r="B7" s="135"/>
      <c r="C7" s="136"/>
      <c r="D7" s="136"/>
      <c r="E7" s="136"/>
      <c r="F7" s="136"/>
      <c r="G7" s="136"/>
      <c r="H7" s="136"/>
      <c r="I7" s="136"/>
      <c r="J7" s="136"/>
      <c r="K7" s="27"/>
    </row>
    <row r="8" spans="1:11" ht="18.75" customHeight="1">
      <c r="A8" s="330" t="s">
        <v>129</v>
      </c>
      <c r="B8" s="330"/>
      <c r="C8" s="330"/>
      <c r="D8" s="330"/>
      <c r="E8" s="330"/>
      <c r="F8" s="330"/>
      <c r="G8" s="330"/>
      <c r="H8" s="330"/>
      <c r="I8" s="330"/>
      <c r="J8" s="330"/>
      <c r="K8" s="137"/>
    </row>
    <row r="9" spans="2:11" ht="15">
      <c r="B9" s="27"/>
      <c r="C9" s="27"/>
      <c r="D9" s="135"/>
      <c r="E9" s="135"/>
      <c r="F9" s="135"/>
      <c r="G9" s="27"/>
      <c r="H9" s="27"/>
      <c r="I9" s="27"/>
      <c r="J9" s="27"/>
      <c r="K9" s="27"/>
    </row>
    <row r="10" spans="2:11" ht="15">
      <c r="B10" s="27"/>
      <c r="C10" s="27"/>
      <c r="D10" s="27"/>
      <c r="E10" s="138" t="s">
        <v>130</v>
      </c>
      <c r="F10" s="138" t="s">
        <v>10</v>
      </c>
      <c r="G10" s="138" t="s">
        <v>131</v>
      </c>
      <c r="H10" s="27"/>
      <c r="I10" s="27"/>
      <c r="J10" s="27"/>
      <c r="K10" s="27"/>
    </row>
    <row r="11" spans="2:11" ht="15">
      <c r="B11" s="27"/>
      <c r="C11" s="27"/>
      <c r="D11" s="27"/>
      <c r="E11" s="139">
        <v>5</v>
      </c>
      <c r="F11" s="140">
        <v>190</v>
      </c>
      <c r="G11" s="141">
        <f>F11/253*100</f>
        <v>75.09881422924902</v>
      </c>
      <c r="H11" s="27"/>
      <c r="I11" s="142"/>
      <c r="J11" s="27"/>
      <c r="K11" s="27"/>
    </row>
    <row r="12" spans="2:11" ht="15">
      <c r="B12" s="27"/>
      <c r="C12" s="27"/>
      <c r="D12" s="27"/>
      <c r="E12" s="139">
        <v>6</v>
      </c>
      <c r="F12" s="140">
        <v>31</v>
      </c>
      <c r="G12" s="141">
        <f aca="true" t="shared" si="0" ref="G12:G18">F12/253*100</f>
        <v>12.25296442687747</v>
      </c>
      <c r="H12" s="27"/>
      <c r="I12" s="27"/>
      <c r="J12" s="27"/>
      <c r="K12" s="27"/>
    </row>
    <row r="13" spans="2:11" ht="15">
      <c r="B13" s="27"/>
      <c r="C13" s="27"/>
      <c r="D13" s="27"/>
      <c r="E13" s="139">
        <v>7</v>
      </c>
      <c r="F13" s="140">
        <v>16</v>
      </c>
      <c r="G13" s="141">
        <f t="shared" si="0"/>
        <v>6.324110671936759</v>
      </c>
      <c r="H13" s="27"/>
      <c r="I13" s="27"/>
      <c r="J13" s="27"/>
      <c r="K13" s="27"/>
    </row>
    <row r="14" spans="2:11" ht="15">
      <c r="B14" s="27"/>
      <c r="C14" s="27"/>
      <c r="D14" s="27"/>
      <c r="E14" s="139">
        <v>8</v>
      </c>
      <c r="F14" s="140">
        <v>9</v>
      </c>
      <c r="G14" s="141">
        <f t="shared" si="0"/>
        <v>3.557312252964427</v>
      </c>
      <c r="H14" s="27"/>
      <c r="I14" s="27"/>
      <c r="J14" s="27"/>
      <c r="K14" s="27"/>
    </row>
    <row r="15" spans="2:11" ht="15">
      <c r="B15" s="27"/>
      <c r="C15" s="27"/>
      <c r="D15" s="27"/>
      <c r="E15" s="139">
        <v>9</v>
      </c>
      <c r="F15" s="140">
        <v>3</v>
      </c>
      <c r="G15" s="141">
        <f t="shared" si="0"/>
        <v>1.185770750988142</v>
      </c>
      <c r="H15" s="27"/>
      <c r="I15" s="27"/>
      <c r="J15" s="27"/>
      <c r="K15" s="27"/>
    </row>
    <row r="16" spans="2:11" ht="15">
      <c r="B16" s="27"/>
      <c r="C16" s="27"/>
      <c r="D16" s="27"/>
      <c r="E16" s="139">
        <v>10</v>
      </c>
      <c r="F16" s="140">
        <v>2</v>
      </c>
      <c r="G16" s="141">
        <f t="shared" si="0"/>
        <v>0.7905138339920948</v>
      </c>
      <c r="H16" s="27"/>
      <c r="I16" s="27"/>
      <c r="J16" s="27"/>
      <c r="K16" s="27"/>
    </row>
    <row r="17" spans="2:11" ht="15">
      <c r="B17" s="27"/>
      <c r="C17" s="27"/>
      <c r="D17" s="27"/>
      <c r="E17" s="139">
        <v>15</v>
      </c>
      <c r="F17" s="140">
        <v>1</v>
      </c>
      <c r="G17" s="141">
        <f t="shared" si="0"/>
        <v>0.3952569169960474</v>
      </c>
      <c r="H17" s="27"/>
      <c r="I17" s="27"/>
      <c r="J17" s="27"/>
      <c r="K17" s="27"/>
    </row>
    <row r="18" spans="2:11" ht="15">
      <c r="B18" s="27"/>
      <c r="C18" s="27"/>
      <c r="D18" s="27"/>
      <c r="E18" s="139">
        <v>20</v>
      </c>
      <c r="F18" s="140">
        <v>1</v>
      </c>
      <c r="G18" s="141">
        <f t="shared" si="0"/>
        <v>0.3952569169960474</v>
      </c>
      <c r="H18" s="27"/>
      <c r="I18" s="27"/>
      <c r="J18" s="27"/>
      <c r="K18" s="27"/>
    </row>
    <row r="19" spans="2:11" ht="15">
      <c r="B19" s="27"/>
      <c r="C19" s="27"/>
      <c r="D19" s="27"/>
      <c r="E19" s="138" t="s">
        <v>34</v>
      </c>
      <c r="F19" s="138">
        <f>SUM(F11:F18)</f>
        <v>253</v>
      </c>
      <c r="G19" s="143">
        <v>100</v>
      </c>
      <c r="H19" s="27"/>
      <c r="I19" s="27"/>
      <c r="J19" s="27"/>
      <c r="K19" s="27"/>
    </row>
    <row r="20" spans="2:11" ht="15"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5"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5">
      <c r="A22" s="330" t="s">
        <v>132</v>
      </c>
      <c r="B22" s="330"/>
      <c r="C22" s="330"/>
      <c r="D22" s="330"/>
      <c r="E22" s="330"/>
      <c r="F22" s="330"/>
      <c r="G22" s="330"/>
      <c r="H22" s="330"/>
      <c r="I22" s="330"/>
      <c r="J22" s="330"/>
      <c r="K22" s="27"/>
    </row>
    <row r="23" spans="2:11" ht="15"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5">
      <c r="B24" s="27"/>
      <c r="C24" s="27"/>
      <c r="D24" s="27"/>
      <c r="E24" s="138" t="s">
        <v>130</v>
      </c>
      <c r="F24" s="138" t="s">
        <v>10</v>
      </c>
      <c r="G24" s="138" t="s">
        <v>131</v>
      </c>
      <c r="H24" s="27"/>
      <c r="I24" s="27"/>
      <c r="J24" s="27"/>
      <c r="K24" s="27"/>
    </row>
    <row r="25" spans="2:11" ht="15">
      <c r="B25" s="27"/>
      <c r="C25" s="27"/>
      <c r="D25" s="27"/>
      <c r="E25" s="139">
        <v>2</v>
      </c>
      <c r="F25" s="144">
        <v>3744</v>
      </c>
      <c r="G25" s="141">
        <f>F25/4598*100</f>
        <v>81.42670726402784</v>
      </c>
      <c r="H25" s="27"/>
      <c r="I25" s="27"/>
      <c r="J25" s="27"/>
      <c r="K25" s="27"/>
    </row>
    <row r="26" spans="2:11" ht="15">
      <c r="B26" s="27"/>
      <c r="C26" s="27"/>
      <c r="D26" s="27"/>
      <c r="E26" s="139">
        <v>3</v>
      </c>
      <c r="F26" s="140">
        <v>581</v>
      </c>
      <c r="G26" s="141">
        <f aca="true" t="shared" si="1" ref="G26:G35">F26/4598*100</f>
        <v>12.635928664636797</v>
      </c>
      <c r="H26" s="27"/>
      <c r="I26" s="27"/>
      <c r="J26" s="27"/>
      <c r="K26" s="27"/>
    </row>
    <row r="27" spans="2:11" ht="15">
      <c r="B27" s="27"/>
      <c r="C27" s="27"/>
      <c r="D27" s="27"/>
      <c r="E27" s="139">
        <v>4</v>
      </c>
      <c r="F27" s="140">
        <v>181</v>
      </c>
      <c r="G27" s="141">
        <f t="shared" si="1"/>
        <v>3.936494127881688</v>
      </c>
      <c r="H27" s="27"/>
      <c r="I27" s="27"/>
      <c r="J27" s="27"/>
      <c r="K27" s="27"/>
    </row>
    <row r="28" spans="2:11" ht="15">
      <c r="B28" s="27"/>
      <c r="C28" s="27"/>
      <c r="D28" s="27"/>
      <c r="E28" s="139">
        <v>5</v>
      </c>
      <c r="F28" s="140">
        <v>55</v>
      </c>
      <c r="G28" s="141">
        <f t="shared" si="1"/>
        <v>1.1961722488038278</v>
      </c>
      <c r="H28" s="27"/>
      <c r="I28" s="27"/>
      <c r="J28" s="27"/>
      <c r="K28" s="27"/>
    </row>
    <row r="29" spans="2:11" ht="15">
      <c r="B29" s="27"/>
      <c r="C29" s="27"/>
      <c r="D29" s="27"/>
      <c r="E29" s="139">
        <v>6</v>
      </c>
      <c r="F29" s="140">
        <v>25</v>
      </c>
      <c r="G29" s="141">
        <f t="shared" si="1"/>
        <v>0.5437146585471945</v>
      </c>
      <c r="H29" s="27"/>
      <c r="I29" s="27"/>
      <c r="J29" s="27"/>
      <c r="K29" s="27"/>
    </row>
    <row r="30" spans="2:11" ht="15">
      <c r="B30" s="27"/>
      <c r="C30" s="27"/>
      <c r="D30" s="27"/>
      <c r="E30" s="139">
        <v>7</v>
      </c>
      <c r="F30" s="140">
        <v>3</v>
      </c>
      <c r="G30" s="141">
        <f t="shared" si="1"/>
        <v>0.06524575902566333</v>
      </c>
      <c r="H30" s="27"/>
      <c r="I30" s="27"/>
      <c r="J30" s="27"/>
      <c r="K30" s="27"/>
    </row>
    <row r="31" spans="2:11" ht="15">
      <c r="B31" s="27"/>
      <c r="C31" s="27"/>
      <c r="D31" s="27"/>
      <c r="E31" s="139">
        <v>9</v>
      </c>
      <c r="F31" s="140">
        <v>4</v>
      </c>
      <c r="G31" s="141">
        <f t="shared" si="1"/>
        <v>0.08699434536755112</v>
      </c>
      <c r="H31" s="27"/>
      <c r="I31" s="27"/>
      <c r="J31" s="27"/>
      <c r="K31" s="27"/>
    </row>
    <row r="32" spans="2:11" ht="15">
      <c r="B32" s="27"/>
      <c r="C32" s="27"/>
      <c r="D32" s="27"/>
      <c r="E32" s="139">
        <v>10</v>
      </c>
      <c r="F32" s="140">
        <v>2</v>
      </c>
      <c r="G32" s="141">
        <f t="shared" si="1"/>
        <v>0.04349717268377556</v>
      </c>
      <c r="H32" s="27"/>
      <c r="I32" s="27"/>
      <c r="J32" s="27"/>
      <c r="K32" s="27"/>
    </row>
    <row r="33" spans="2:11" ht="15">
      <c r="B33" s="27"/>
      <c r="C33" s="27"/>
      <c r="D33" s="27"/>
      <c r="E33" s="139">
        <v>14</v>
      </c>
      <c r="F33" s="140">
        <v>1</v>
      </c>
      <c r="G33" s="141">
        <f t="shared" si="1"/>
        <v>0.02174858634188778</v>
      </c>
      <c r="H33" s="27"/>
      <c r="I33" s="27"/>
      <c r="J33" s="27"/>
      <c r="K33" s="27"/>
    </row>
    <row r="34" spans="2:11" ht="15">
      <c r="B34" s="27"/>
      <c r="C34" s="27"/>
      <c r="D34" s="27"/>
      <c r="E34" s="139">
        <v>17</v>
      </c>
      <c r="F34" s="140">
        <v>1</v>
      </c>
      <c r="G34" s="141">
        <f t="shared" si="1"/>
        <v>0.02174858634188778</v>
      </c>
      <c r="H34" s="27"/>
      <c r="I34" s="27"/>
      <c r="J34" s="27"/>
      <c r="K34" s="27"/>
    </row>
    <row r="35" spans="2:11" ht="15">
      <c r="B35" s="27"/>
      <c r="C35" s="27"/>
      <c r="D35" s="27"/>
      <c r="E35" s="139">
        <v>18</v>
      </c>
      <c r="F35" s="140">
        <v>1</v>
      </c>
      <c r="G35" s="141">
        <f t="shared" si="1"/>
        <v>0.02174858634188778</v>
      </c>
      <c r="H35" s="27"/>
      <c r="I35" s="27"/>
      <c r="J35" s="27"/>
      <c r="K35" s="27"/>
    </row>
    <row r="36" spans="2:11" ht="15">
      <c r="B36" s="27"/>
      <c r="C36" s="27"/>
      <c r="D36" s="27"/>
      <c r="E36" s="138" t="s">
        <v>34</v>
      </c>
      <c r="F36" s="145">
        <f>SUM(F25:F35)</f>
        <v>4598</v>
      </c>
      <c r="G36" s="143">
        <v>100</v>
      </c>
      <c r="H36" s="27"/>
      <c r="I36" s="27"/>
      <c r="J36" s="27"/>
      <c r="K36" s="27"/>
    </row>
    <row r="37" spans="2:11" ht="15">
      <c r="B37" s="27"/>
      <c r="C37" s="27"/>
      <c r="D37" s="27"/>
      <c r="E37" s="146" t="s">
        <v>19</v>
      </c>
      <c r="F37" s="146"/>
      <c r="G37" s="146"/>
      <c r="H37" s="27"/>
      <c r="I37" s="27"/>
      <c r="J37" s="27"/>
      <c r="K37" s="27"/>
    </row>
    <row r="38" spans="2:11" ht="15"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2:11" ht="1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5">
      <c r="B40" s="27"/>
      <c r="C40" s="27"/>
      <c r="D40" s="27"/>
      <c r="E40" s="27"/>
      <c r="F40" s="27"/>
      <c r="G40" s="27"/>
      <c r="H40" s="147"/>
      <c r="I40" s="27"/>
      <c r="J40" s="27"/>
      <c r="K40" s="27"/>
    </row>
    <row r="41" spans="2:11" ht="15">
      <c r="B41" s="27"/>
      <c r="C41" s="148"/>
      <c r="D41" s="148"/>
      <c r="E41" s="27"/>
      <c r="F41" s="27"/>
      <c r="G41" s="27"/>
      <c r="H41" s="149"/>
      <c r="I41" s="27"/>
      <c r="J41" s="27"/>
      <c r="K41" s="27"/>
    </row>
    <row r="42" spans="2:11" ht="1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11" ht="15"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2:11" ht="15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2:11" ht="1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2:11" ht="1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2:11" ht="15">
      <c r="B47" s="27"/>
      <c r="C47" s="27"/>
      <c r="D47" s="27"/>
      <c r="H47" s="27"/>
      <c r="I47" s="27"/>
      <c r="J47" s="27"/>
      <c r="K47" s="27"/>
    </row>
    <row r="48" spans="2:11" ht="15">
      <c r="B48" s="27"/>
      <c r="C48" s="27"/>
      <c r="D48" s="27"/>
      <c r="H48" s="27"/>
      <c r="I48" s="27"/>
      <c r="J48" s="27"/>
      <c r="K48" s="27"/>
    </row>
    <row r="49" spans="2:11" ht="15">
      <c r="B49" s="27"/>
      <c r="C49" s="27"/>
      <c r="D49" s="27"/>
      <c r="H49" s="27"/>
      <c r="I49" s="27"/>
      <c r="J49" s="27"/>
      <c r="K49" s="27"/>
    </row>
    <row r="50" spans="2:11" ht="15">
      <c r="B50" s="27"/>
      <c r="C50" s="27"/>
      <c r="D50" s="27"/>
      <c r="H50" s="27"/>
      <c r="I50" s="27"/>
      <c r="J50" s="27"/>
      <c r="K50" s="27"/>
    </row>
  </sheetData>
  <sheetProtection/>
  <mergeCells count="4">
    <mergeCell ref="A2:J2"/>
    <mergeCell ref="A5:J5"/>
    <mergeCell ref="A8:J8"/>
    <mergeCell ref="A22:J2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&amp;L22.04.2010&amp;CTÜRKİYE ODALAR ve BORSALAR BİRLİĞİ
Bilgi Hizmetleri Dairesi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2010-12-08T07:50:01Z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2275DMW4H6TN-225-172</vt:lpwstr>
  </property>
  <property fmtid="{D5CDD505-2E9C-101B-9397-08002B2CF9AE}" pid="3" name="_dlc_DocIdItemGuid">
    <vt:lpwstr>3cbc5be2-87f7-4095-9c16-9de5fcda4c9d</vt:lpwstr>
  </property>
  <property fmtid="{D5CDD505-2E9C-101B-9397-08002B2CF9AE}" pid="4" name="_dlc_DocIdUrl">
    <vt:lpwstr>http://sspsrv01:90/IktisadiRaporlama/_layouts/DocIdRedir.aspx?ID=2275DMW4H6TN-225-172, 2275DMW4H6TN-225-172</vt:lpwstr>
  </property>
</Properties>
</file>