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FAALİYETLER" sheetId="5" r:id="rId5"/>
    <sheet name="İLLER, FAALİYETLER,GER.TİC.İŞL." sheetId="6" r:id="rId6"/>
    <sheet name="FAALİYETLER (BİRİKİMLİ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6">'FAALİYETLER (BİRİKİMLİ)'!$A$1:$J$31</definedName>
    <definedName name="_xlnm.Print_Area" localSheetId="5">'İLLER, FAALİYETLER,GER.TİC.İŞL.'!$A$1:$K$30</definedName>
    <definedName name="_xlnm.Print_Area" localSheetId="4">'ÜÇ BÜYÜK İL VE FAALİYETLER'!$A$1:$K$30</definedName>
    <definedName name="_xlnm.Print_Titles" localSheetId="10">'EN ÇOK KURULUŞ FAALİYETİ'!$1:$5</definedName>
    <definedName name="_xlnm.Print_Titles" localSheetId="3">'FAALİYET SIKLIĞI'!$1:$6</definedName>
    <definedName name="_xlnm.Print_Titles" localSheetId="11">'İLLER'!$5:$8</definedName>
    <definedName name="_xlnm.Print_Titles" localSheetId="12">'İLLER (BİRİKİMLİ)'!$5:$8</definedName>
    <definedName name="_xlnm.Print_Titles" localSheetId="14">'YABANCI SERMAYE ve İLLER'!$32:$34</definedName>
    <definedName name="_xlnm.Print_Titles" localSheetId="15">'YABANCI SERMAYE ve ÜLKELER'!$33:$35</definedName>
  </definedNames>
  <calcPr fullCalcOnLoad="1"/>
</workbook>
</file>

<file path=xl/sharedStrings.xml><?xml version="1.0" encoding="utf-8"?>
<sst xmlns="http://schemas.openxmlformats.org/spreadsheetml/2006/main" count="966" uniqueCount="433">
  <si>
    <r>
      <t xml:space="preserve"> </t>
    </r>
    <r>
      <rPr>
        <b/>
        <sz val="16"/>
        <color indexed="8"/>
        <rFont val="Arial"/>
        <family val="2"/>
      </rPr>
      <t xml:space="preserve"> 2010 NİSAN AYINA AİT KURULAN ve KAPANAN ŞİRKET İSTATİSTİKLERİ</t>
    </r>
  </si>
  <si>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</si>
  <si>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</si>
  <si>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</si>
  <si>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</si>
  <si>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</si>
  <si>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</si>
  <si>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</si>
  <si>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</si>
  <si>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</si>
  <si>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</si>
  <si>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</si>
  <si>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</si>
  <si>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</si>
  <si>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</si>
  <si>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</si>
  <si>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</si>
  <si>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</si>
  <si>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</si>
  <si>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</si>
  <si>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 xml:space="preserve"> 2010  NİSAN AYINA AİT KURULAN ve KAPANAN ŞİRKET İSTATİSTİKLERİ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</si>
  <si>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</si>
  <si>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</si>
  <si>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</si>
  <si>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</si>
  <si>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</si>
  <si>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</si>
  <si>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</si>
  <si>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</si>
  <si>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</si>
  <si>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</si>
  <si>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</si>
  <si>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</si>
  <si>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</si>
  <si>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</si>
  <si>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</si>
  <si>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</si>
  <si>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</si>
  <si>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</si>
  <si>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</si>
  <si>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</si>
  <si>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</si>
  <si>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</si>
  <si>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</si>
  <si>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</si>
  <si>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</si>
  <si>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</si>
  <si>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</si>
  <si>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</si>
  <si>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</si>
  <si>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</si>
  <si>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</si>
  <si>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</si>
  <si>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</si>
  <si>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</si>
  <si>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</si>
  <si>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</si>
  <si>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</si>
  <si>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</si>
  <si>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</si>
  <si>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2010 NİSAN  AYINA AİT KURULAN ve KAPANAN ŞİRKET İSTATİSTİKLERİ</t>
  </si>
  <si>
    <t>Faaliyetlere ve Üç Büyük İle Göre Dağılım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</si>
  <si>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</si>
  <si>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</si>
  <si>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</si>
  <si>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</si>
  <si>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</si>
  <si>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</si>
  <si>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</si>
  <si>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</si>
  <si>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</si>
  <si>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</si>
  <si>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</si>
  <si>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</si>
  <si>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</si>
  <si>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</si>
  <si>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</si>
  <si>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</si>
  <si>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</si>
  <si>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</si>
  <si>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</si>
  <si>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</si>
  <si>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</si>
  <si>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</si>
  <si>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</si>
  <si>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</si>
  <si>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</si>
  <si>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</si>
  <si>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</si>
  <si>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</si>
  <si>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 xml:space="preserve"> 2010 NİSAN AYINA AİT KURULAN ve KAPANAN ŞİRKET İSTATİSTİKLERİ</t>
  </si>
  <si>
    <t>Gerçek Kişi Ticari İşletmelerin Faaliyetlere ve Üç Büyük İle Göre Dağılımı</t>
  </si>
  <si>
    <t xml:space="preserve"> İktisadi Faaliyetler       NACE 2</t>
  </si>
  <si>
    <t>2010 Ocak-Nisan Ayları Arası Kurulan ŞirketlerinSermaye Dağılımları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</si>
  <si>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</si>
  <si>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</si>
  <si>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</si>
  <si>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</si>
  <si>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</si>
  <si>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</si>
  <si>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</si>
  <si>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</si>
  <si>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</si>
  <si>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</si>
  <si>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</si>
  <si>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</si>
  <si>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</si>
  <si>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</si>
  <si>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</si>
  <si>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</si>
  <si>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</si>
  <si>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</si>
  <si>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</si>
  <si>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</si>
  <si>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</si>
  <si>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</si>
  <si>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</si>
  <si>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</si>
  <si>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</si>
  <si>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</si>
  <si>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</si>
  <si>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</si>
  <si>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</si>
  <si>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</si>
  <si>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</si>
  <si>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</si>
  <si>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</si>
  <si>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>2010 NİSAN AYINA AİT KURULAN ve KAPANAN ŞİRKET İSTATİSTİKLERİ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</si>
  <si>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</si>
  <si>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</si>
  <si>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</si>
  <si>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</si>
  <si>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</si>
  <si>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</si>
  <si>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</si>
  <si>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</si>
  <si>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</si>
  <si>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</si>
  <si>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</si>
  <si>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</si>
  <si>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</si>
  <si>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</si>
  <si>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</si>
  <si>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</si>
  <si>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</si>
  <si>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</si>
  <si>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</si>
  <si>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</si>
  <si>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</si>
  <si>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</si>
  <si>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</si>
  <si>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</si>
  <si>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</si>
  <si>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35.14</t>
  </si>
  <si>
    <t>Elektrik enerjisinin ticareti</t>
  </si>
  <si>
    <t>55.10</t>
  </si>
  <si>
    <t>Oteller ve benzeri konaklama yerleri</t>
  </si>
  <si>
    <t>56.10</t>
  </si>
  <si>
    <t>Lokantalar ve seyyar yemek hizmeti faaliyetleri</t>
  </si>
  <si>
    <t>68.31</t>
  </si>
  <si>
    <t>Gayrimenkul Acentaları</t>
  </si>
  <si>
    <t>46.39</t>
  </si>
  <si>
    <t>Belirli bir mala tahsis edilmemiş mağazalarda gıda, içecek veya tütün ağırlıklı perakende ticaret</t>
  </si>
  <si>
    <t>01.41</t>
  </si>
  <si>
    <t>Sütü sağılan büyük baş hayvan yetiştiriciliği</t>
  </si>
  <si>
    <t>70.22</t>
  </si>
  <si>
    <t>İşletme ve diğer danışmanlık faaliyetleri</t>
  </si>
  <si>
    <t>46.19</t>
  </si>
  <si>
    <t>Çeşitli malların satışı ile ilgili aracılar</t>
  </si>
  <si>
    <t>Limited Şirketler</t>
  </si>
  <si>
    <t>71.12</t>
  </si>
  <si>
    <t>Mühendislik faaliyetleri ile ilgili teknik danışmanlık</t>
  </si>
  <si>
    <t>47.30</t>
  </si>
  <si>
    <t>Belirli bir mala tahsis edilmiş mağazalarda otomotiv yakıtının perakende ticareti</t>
  </si>
  <si>
    <t>49.41</t>
  </si>
  <si>
    <t>Karayolu ile yük taşımacılığı</t>
  </si>
  <si>
    <t>71.11</t>
  </si>
  <si>
    <t>Mimarlık faaliyetleri</t>
  </si>
  <si>
    <t>47.74</t>
  </si>
  <si>
    <t>Belirli bir mala tahsis edilmiş mağazalarda tıbbi ve ortopedik ürünlerin perakende ticareti</t>
  </si>
  <si>
    <t>43.99</t>
  </si>
  <si>
    <t>Başka yerde sınıflandırılmamış diğer özel inşaat faaliyetleri</t>
  </si>
  <si>
    <t>46.73</t>
  </si>
  <si>
    <t>Ağaç, inşaat malzemesi ve sıhhi teçhizat toptan ticareti</t>
  </si>
  <si>
    <t>Gerçek Kişi Ticari İşletmeleri</t>
  </si>
  <si>
    <t>47.11</t>
  </si>
  <si>
    <t>49.39</t>
  </si>
  <si>
    <t>Başka yerde sınılandırılmamış kara taşımacılığı ile yapılan diğer yolcu taşımacılığı</t>
  </si>
  <si>
    <t>47.71</t>
  </si>
  <si>
    <t>Belirli bir mala tahsis edilmiş mağazalarda giyim eşyalarının perakende ticareti</t>
  </si>
  <si>
    <t>47.78</t>
  </si>
  <si>
    <t>Belirli bir mala tahsis edilmiş mağazalarda yapılan diğer yeni malların perakende ticareti</t>
  </si>
  <si>
    <t>56.30</t>
  </si>
  <si>
    <t>İçecek sunum hizmetleri</t>
  </si>
  <si>
    <t>96.02</t>
  </si>
  <si>
    <t>Kuaförlük ve diğer güzellik salonlarının faaliyetleri</t>
  </si>
  <si>
    <t>47.52</t>
  </si>
  <si>
    <t>Belirli bir mala tahsis edilmiş mağazalarda hırdavat, boya ve cam perakende ticareti</t>
  </si>
  <si>
    <t>İllere Göre Dağılımı</t>
  </si>
  <si>
    <t>İL ADI</t>
  </si>
  <si>
    <t>2010 NİSAN (BİR AYLIK)</t>
  </si>
  <si>
    <t>2009  NİSAN (BİR AYLIK)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</si>
  <si>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</si>
  <si>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</si>
  <si>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</si>
  <si>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</si>
  <si>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</si>
  <si>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</si>
  <si>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</si>
  <si>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</si>
  <si>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</si>
  <si>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</si>
  <si>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</si>
  <si>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</si>
  <si>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</si>
  <si>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</si>
  <si>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</si>
  <si>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</si>
  <si>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</si>
  <si>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</si>
  <si>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</si>
  <si>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</si>
  <si>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</si>
  <si>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</si>
  <si>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</si>
  <si>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</si>
  <si>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</si>
  <si>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</si>
  <si>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</si>
  <si>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</si>
  <si>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</si>
  <si>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</si>
  <si>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</si>
  <si>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</si>
  <si>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</si>
  <si>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</si>
  <si>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</si>
  <si>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</si>
  <si>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</si>
  <si>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</si>
  <si>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</si>
  <si>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</si>
  <si>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</si>
  <si>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</si>
  <si>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</si>
  <si>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</si>
  <si>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</si>
  <si>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</si>
  <si>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</si>
  <si>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</si>
  <si>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</si>
  <si>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</si>
  <si>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</si>
  <si>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</si>
  <si>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</si>
  <si>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</si>
  <si>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</si>
  <si>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</si>
  <si>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</si>
  <si>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</si>
  <si>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</si>
  <si>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</si>
  <si>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</si>
  <si>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</si>
  <si>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</si>
  <si>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</si>
  <si>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</si>
  <si>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</si>
  <si>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</si>
  <si>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</si>
  <si>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</si>
  <si>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</si>
  <si>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</si>
  <si>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</si>
  <si>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</si>
  <si>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</si>
  <si>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</si>
  <si>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</si>
  <si>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</si>
  <si>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</si>
  <si>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</si>
  <si>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</si>
  <si>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</si>
  <si>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</si>
  <si>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</si>
  <si>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</si>
  <si>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</si>
  <si>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</si>
  <si>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</si>
  <si>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</si>
  <si>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</si>
  <si>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2010 OCAK-NİSAN (DÖRT AYLIK)</t>
  </si>
  <si>
    <t>2009 OCAK-NİSAN (DÖRT AYLIK)</t>
  </si>
  <si>
    <t>AFYON</t>
  </si>
  <si>
    <t xml:space="preserve">                                  Faaliyetlere Göre Birikimli Dağılım</t>
  </si>
  <si>
    <t xml:space="preserve"> İktisadi Faaliyetler      NACE 2</t>
  </si>
  <si>
    <t>NİSAN 2010</t>
  </si>
  <si>
    <t>OCAK-NİSAN 2010</t>
  </si>
  <si>
    <t>Şirket</t>
  </si>
  <si>
    <t>Ger.Kiş.Tic.İşl.</t>
  </si>
  <si>
    <t xml:space="preserve">        Nisan Ayında Kurulan Yabancı Sermayeli Şirketlerin Genel Görünümü</t>
  </si>
  <si>
    <t>Ortak Olunan Şirketlerin Toplam Sermayesi (TL)</t>
  </si>
  <si>
    <t>Ortak Olunan Şirketlerdeki Yabancı Sermaye Toplamı (TL)</t>
  </si>
  <si>
    <t>Yabancı Sermaye Oranı %</t>
  </si>
  <si>
    <t>2010 Yılı Ocak-Nisan Ayları Arası Kurulan Yabancı Sermayeli Şirketlerin         Genel Görünümü</t>
  </si>
  <si>
    <t>2010 Yılı Ocak-Nisan Ayları Arası Kurulan Yabancı Sermayeli Şirketlerin                           İllere Göre Dağılımı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</si>
  <si>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</si>
  <si>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</si>
  <si>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</si>
  <si>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</si>
  <si>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</si>
  <si>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</si>
  <si>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</si>
  <si>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TÜRKİYE</t>
  </si>
  <si>
    <t>İtalya</t>
  </si>
  <si>
    <t>Rusya Fedarasyonu</t>
  </si>
  <si>
    <t>Yunanistan</t>
  </si>
  <si>
    <t>Avusturya</t>
  </si>
  <si>
    <t>İngiltere</t>
  </si>
  <si>
    <t>Bulgaristan</t>
  </si>
  <si>
    <t>U.S.Virgin Adasi</t>
  </si>
  <si>
    <t>Güney Afrika Cum.</t>
  </si>
  <si>
    <t>Almanya</t>
  </si>
  <si>
    <t>LÜbnan</t>
  </si>
  <si>
    <t>A.B.D.</t>
  </si>
  <si>
    <t>Irak</t>
  </si>
  <si>
    <t>Ukrayna</t>
  </si>
  <si>
    <t>İran</t>
  </si>
  <si>
    <t>Azerbaycan</t>
  </si>
  <si>
    <t>Hindistan</t>
  </si>
  <si>
    <t>Danimarka</t>
  </si>
  <si>
    <t>K.K.T.C.</t>
  </si>
  <si>
    <t>Fransa</t>
  </si>
  <si>
    <t>Suriye</t>
  </si>
  <si>
    <t>Çin</t>
  </si>
  <si>
    <t>Türkmenistan</t>
  </si>
  <si>
    <t>Kırgızistan</t>
  </si>
  <si>
    <t>Mısr</t>
  </si>
  <si>
    <t>Hollanda</t>
  </si>
  <si>
    <t>Ürdün</t>
  </si>
  <si>
    <t>İsviçre</t>
  </si>
  <si>
    <t>Tunus</t>
  </si>
  <si>
    <t>Romanya</t>
  </si>
  <si>
    <t>Kazakistan</t>
  </si>
  <si>
    <t>Arnavutluk</t>
  </si>
  <si>
    <t>Yemen Arap Cum.</t>
  </si>
  <si>
    <t>Norveç</t>
  </si>
  <si>
    <t>Pakistan</t>
  </si>
  <si>
    <t>İsveç</t>
  </si>
  <si>
    <t>İsrail</t>
  </si>
  <si>
    <t>Slovak Cum.</t>
  </si>
  <si>
    <t>İrlanda</t>
  </si>
  <si>
    <t>Finlandiya</t>
  </si>
  <si>
    <t>Nijerya</t>
  </si>
  <si>
    <t>Kuzey Kore</t>
  </si>
  <si>
    <t>Macaristan</t>
  </si>
  <si>
    <t>Tataristan</t>
  </si>
  <si>
    <t>Kanada</t>
  </si>
  <si>
    <t>Senegal</t>
  </si>
  <si>
    <t>Makedonya</t>
  </si>
  <si>
    <t>Katar</t>
  </si>
  <si>
    <t>Tuvalu</t>
  </si>
  <si>
    <t>Suudi Arabistan</t>
  </si>
  <si>
    <t>Çek Cum.</t>
  </si>
  <si>
    <t>Filistin</t>
  </si>
  <si>
    <t>Özbekistan</t>
  </si>
  <si>
    <t>Kuveyt</t>
  </si>
  <si>
    <t>*Bir şirketin yabancı ortakları farklı uyruklardan olabilmektedir.</t>
  </si>
  <si>
    <t>2010 Yılı Ocak-Nisan Ayları Arası En Çok Yabancı Sermayeli Şirket Kuruluşu Olan        İlk 20 Faaliyet</t>
  </si>
  <si>
    <t>Faaliyet  Açıklama</t>
  </si>
  <si>
    <t>41.20 -İkamet amaçlı olan veya ikamet amaçlı olmayan binaların inşaatı</t>
  </si>
  <si>
    <t>35.11 -Elektrik enerjisi üretimi</t>
  </si>
  <si>
    <t>35.14 -Elektrik enerjisinin ticareti</t>
  </si>
  <si>
    <t>41.10 -İnşaat projelerinin geliştirilmesi</t>
  </si>
  <si>
    <t>55.10 -Oteller ve benzeri konaklama yerleri</t>
  </si>
  <si>
    <t>62.01 -Bilgisayar programlama faaliyetleri</t>
  </si>
  <si>
    <t>86.10 -Hastane hizmetleri</t>
  </si>
  <si>
    <t>28.29 -Başka yerde sınıflandırılmamış diğer genel amaçlı makinelerin imalatı</t>
  </si>
  <si>
    <t>46.19 -Çeşitli malların satışı ile ilgili aracılar</t>
  </si>
  <si>
    <t>46.69 -Diğer makine ve ekipmanların toptan ticareti</t>
  </si>
  <si>
    <t>46.75 -Kimyasal ürünlerin toptan ticareti</t>
  </si>
  <si>
    <t>56.10 -Lokantalar ve seyyar yemek hizmeti faaliyetleri</t>
  </si>
  <si>
    <t>73.11 -Reklam ajanslarının faaliyetleri</t>
  </si>
  <si>
    <t>01.61 -Bitkisel üretimi destekleyici faaliyetler</t>
  </si>
  <si>
    <t>05.20 -Linyit madenciliği</t>
  </si>
  <si>
    <t>06.10 -Ham petrol çıkarımı</t>
  </si>
  <si>
    <t>10.71 -Ekmek, taze pastane ürünleri ve taze kek imalatı</t>
  </si>
  <si>
    <t>13.20 -Dokuma</t>
  </si>
  <si>
    <t>20.20 -Haşere ilaçları ve diğer zirai-kimyasal ürünlerin imalatı</t>
  </si>
  <si>
    <t>20.30 -Boya, vernik ve benzeri kaplayıcı maddeler ile matbaa mürekkebi ve macun imalatı</t>
  </si>
  <si>
    <t>68.31 -Gayrimenkul acenteleri</t>
  </si>
  <si>
    <t>79.11 -Seyahat acentesi faaliyetleri</t>
  </si>
  <si>
    <t>49.41 -Karayolu ile yük taşımacılığı</t>
  </si>
  <si>
    <t>46.90 -Belirli bir mala tahsis edilmemiş mağazalardaki toptan ticaret</t>
  </si>
  <si>
    <t>55.20 -Tatil ve diğer kısa süreli konaklama yerleri</t>
  </si>
  <si>
    <t>46.41 -Tekstil ürünlerinin toptan ticareti</t>
  </si>
  <si>
    <t>14.13 -Diğer dış giyim eşyaları imalatı</t>
  </si>
  <si>
    <t>70.22 -İşletme ve diğer idari danışmanlık faaliyetleri</t>
  </si>
  <si>
    <t>74.90 -Başka yerde sınıflandırılmamış diğer mesleki, bilimsel ve teknik faaliyetler</t>
  </si>
  <si>
    <t>61.90 -Diğer telekomünikasyon faaliyetleri</t>
  </si>
  <si>
    <t>85.59 -Başka yerde sınıflandırılmamış diğer eğitim</t>
  </si>
  <si>
    <t>43.99 -Başka yerde sınıflandırılmamış diğer özel inşaat faaliyetleri</t>
  </si>
  <si>
    <t>46.31 -Meyve ve sebzelerin toptan ticareti</t>
  </si>
  <si>
    <t>46.72 -Madenler ve maden cevherlerinin toptan ticareti</t>
  </si>
  <si>
    <t>47.30 -Belirli bir mala tahsis edilmiş mağazalarda otomotiv yakıtının perakende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</si>
  <si>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</si>
  <si>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</si>
  <si>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</si>
  <si>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</si>
  <si>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</si>
  <si>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</si>
  <si>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</si>
  <si>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</si>
  <si>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</si>
  <si>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</si>
  <si>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İktisadi Faaliyetlere Göre BirikimliDağılımı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</si>
  <si>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</si>
  <si>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</si>
  <si>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</si>
  <si>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</si>
  <si>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</si>
  <si>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</si>
  <si>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</si>
  <si>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</si>
  <si>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</si>
  <si>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</si>
  <si>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</si>
  <si>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20-21</t>
  </si>
  <si>
    <t>Yabancı Ortak Sermayeli Kurulan Şirketlerin Ülkelere Göre Dağılımı</t>
  </si>
  <si>
    <t>22-23</t>
  </si>
  <si>
    <t>En Çok Yabancı Ortak Sermayeli Şirket Kuruluşu Yapılan İlk 20 İktisadi Faaliyet</t>
  </si>
  <si>
    <t>24-25</t>
  </si>
  <si>
    <t>21 MAYIS 2010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</si>
</sst>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[$TL-41F]"/>
    <numFmt numFmtId="165" formatCode="#,##0.00\ _T_L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8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9C3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/>
      <right/>
      <top style="medium">
        <color rgb="FF000000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5" applyNumberFormat="0" applyAlignment="0" applyProtection="0"/>
    <xf numFmtId="0" fontId="67" fillId="21" borderId="6" applyNumberFormat="0" applyAlignment="0" applyProtection="0"/>
    <xf numFmtId="0" fontId="68" fillId="20" borderId="6" applyNumberFormat="0" applyAlignment="0" applyProtection="0"/>
    <xf numFmtId="0" fontId="69" fillId="22" borderId="7" applyNumberFormat="0" applyAlignment="0" applyProtection="0"/>
    <xf numFmtId="0" fontId="70" fillId="2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0" fillId="25" borderId="8" applyNumberFormat="0" applyFont="0" applyAlignment="0" applyProtection="0"/>
    <xf numFmtId="0" fontId="7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6" fillId="33" borderId="10" xfId="0" applyFont="1" applyFill="1" applyBorder="1" applyAlignment="1">
      <alignment horizontal="center"/>
    </xf>
    <xf numFmtId="0" fontId="77" fillId="34" borderId="11" xfId="0" applyFont="1" applyFill="1" applyBorder="1" applyAlignment="1">
      <alignment/>
    </xf>
    <xf numFmtId="3" fontId="77" fillId="35" borderId="12" xfId="0" applyNumberFormat="1" applyFont="1" applyFill="1" applyBorder="1" applyAlignment="1">
      <alignment/>
    </xf>
    <xf numFmtId="3" fontId="77" fillId="35" borderId="13" xfId="0" applyNumberFormat="1" applyFont="1" applyFill="1" applyBorder="1" applyAlignment="1">
      <alignment/>
    </xf>
    <xf numFmtId="3" fontId="77" fillId="35" borderId="14" xfId="0" applyNumberFormat="1" applyFont="1" applyFill="1" applyBorder="1" applyAlignment="1">
      <alignment/>
    </xf>
    <xf numFmtId="3" fontId="77" fillId="36" borderId="11" xfId="0" applyNumberFormat="1" applyFont="1" applyFill="1" applyBorder="1" applyAlignment="1">
      <alignment vertical="top" wrapText="1"/>
    </xf>
    <xf numFmtId="0" fontId="77" fillId="34" borderId="15" xfId="0" applyFont="1" applyFill="1" applyBorder="1" applyAlignment="1">
      <alignment/>
    </xf>
    <xf numFmtId="3" fontId="0" fillId="0" borderId="0" xfId="0" applyNumberFormat="1" applyAlignment="1">
      <alignment/>
    </xf>
    <xf numFmtId="3" fontId="77" fillId="35" borderId="16" xfId="0" applyNumberFormat="1" applyFont="1" applyFill="1" applyBorder="1" applyAlignment="1">
      <alignment horizontal="right"/>
    </xf>
    <xf numFmtId="3" fontId="77" fillId="35" borderId="17" xfId="0" applyNumberFormat="1" applyFont="1" applyFill="1" applyBorder="1" applyAlignment="1">
      <alignment/>
    </xf>
    <xf numFmtId="3" fontId="77" fillId="36" borderId="18" xfId="0" applyNumberFormat="1" applyFont="1" applyFill="1" applyBorder="1" applyAlignment="1">
      <alignment horizontal="right" vertical="top" wrapText="1"/>
    </xf>
    <xf numFmtId="0" fontId="77" fillId="33" borderId="19" xfId="0" applyFont="1" applyFill="1" applyBorder="1" applyAlignment="1">
      <alignment wrapText="1"/>
    </xf>
    <xf numFmtId="3" fontId="77" fillId="35" borderId="20" xfId="0" applyNumberFormat="1" applyFont="1" applyFill="1" applyBorder="1" applyAlignment="1">
      <alignment/>
    </xf>
    <xf numFmtId="3" fontId="77" fillId="35" borderId="16" xfId="0" applyNumberFormat="1" applyFont="1" applyFill="1" applyBorder="1" applyAlignment="1">
      <alignment/>
    </xf>
    <xf numFmtId="3" fontId="77" fillId="33" borderId="18" xfId="0" applyNumberFormat="1" applyFont="1" applyFill="1" applyBorder="1" applyAlignment="1">
      <alignment vertical="top" wrapText="1"/>
    </xf>
    <xf numFmtId="0" fontId="77" fillId="33" borderId="21" xfId="0" applyFont="1" applyFill="1" applyBorder="1" applyAlignment="1">
      <alignment wrapText="1"/>
    </xf>
    <xf numFmtId="0" fontId="77" fillId="33" borderId="15" xfId="0" applyFont="1" applyFill="1" applyBorder="1" applyAlignment="1">
      <alignment wrapText="1"/>
    </xf>
    <xf numFmtId="0" fontId="76" fillId="34" borderId="22" xfId="0" applyFont="1" applyFill="1" applyBorder="1" applyAlignment="1">
      <alignment wrapText="1"/>
    </xf>
    <xf numFmtId="0" fontId="77" fillId="34" borderId="23" xfId="0" applyFont="1" applyFill="1" applyBorder="1" applyAlignment="1">
      <alignment/>
    </xf>
    <xf numFmtId="3" fontId="77" fillId="36" borderId="18" xfId="0" applyNumberFormat="1" applyFont="1" applyFill="1" applyBorder="1" applyAlignment="1">
      <alignment vertical="top" wrapText="1"/>
    </xf>
    <xf numFmtId="0" fontId="76" fillId="33" borderId="22" xfId="0" applyFont="1" applyFill="1" applyBorder="1" applyAlignment="1">
      <alignment wrapText="1"/>
    </xf>
    <xf numFmtId="0" fontId="77" fillId="33" borderId="23" xfId="0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3" fontId="0" fillId="35" borderId="16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 vertical="top" wrapText="1"/>
    </xf>
    <xf numFmtId="0" fontId="76" fillId="34" borderId="24" xfId="0" applyFont="1" applyFill="1" applyBorder="1" applyAlignment="1">
      <alignment wrapText="1"/>
    </xf>
    <xf numFmtId="0" fontId="77" fillId="34" borderId="25" xfId="0" applyFont="1" applyFill="1" applyBorder="1" applyAlignment="1">
      <alignment/>
    </xf>
    <xf numFmtId="3" fontId="77" fillId="35" borderId="26" xfId="0" applyNumberFormat="1" applyFont="1" applyFill="1" applyBorder="1" applyAlignment="1">
      <alignment/>
    </xf>
    <xf numFmtId="3" fontId="77" fillId="35" borderId="27" xfId="0" applyNumberFormat="1" applyFont="1" applyFill="1" applyBorder="1" applyAlignment="1">
      <alignment/>
    </xf>
    <xf numFmtId="3" fontId="77" fillId="35" borderId="28" xfId="0" applyNumberFormat="1" applyFont="1" applyFill="1" applyBorder="1" applyAlignment="1">
      <alignment/>
    </xf>
    <xf numFmtId="3" fontId="77" fillId="36" borderId="25" xfId="0" applyNumberFormat="1" applyFont="1" applyFill="1" applyBorder="1" applyAlignment="1">
      <alignment vertical="top" wrapText="1"/>
    </xf>
    <xf numFmtId="0" fontId="7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64" fontId="79" fillId="0" borderId="0" xfId="0" applyNumberFormat="1" applyFont="1" applyAlignment="1">
      <alignment/>
    </xf>
    <xf numFmtId="0" fontId="79" fillId="0" borderId="0" xfId="0" applyFont="1" applyAlignment="1">
      <alignment/>
    </xf>
    <xf numFmtId="3" fontId="80" fillId="37" borderId="13" xfId="0" applyNumberFormat="1" applyFont="1" applyFill="1" applyBorder="1" applyAlignment="1">
      <alignment horizontal="center"/>
    </xf>
    <xf numFmtId="3" fontId="80" fillId="37" borderId="29" xfId="0" applyNumberFormat="1" applyFont="1" applyFill="1" applyBorder="1" applyAlignment="1">
      <alignment horizontal="center"/>
    </xf>
    <xf numFmtId="3" fontId="81" fillId="37" borderId="16" xfId="0" applyNumberFormat="1" applyFont="1" applyFill="1" applyBorder="1" applyAlignment="1">
      <alignment/>
    </xf>
    <xf numFmtId="3" fontId="81" fillId="37" borderId="16" xfId="0" applyNumberFormat="1" applyFont="1" applyFill="1" applyBorder="1" applyAlignment="1">
      <alignment horizontal="center" vertical="center"/>
    </xf>
    <xf numFmtId="3" fontId="81" fillId="37" borderId="16" xfId="0" applyNumberFormat="1" applyFont="1" applyFill="1" applyBorder="1" applyAlignment="1">
      <alignment/>
    </xf>
    <xf numFmtId="3" fontId="81" fillId="37" borderId="30" xfId="0" applyNumberFormat="1" applyFont="1" applyFill="1" applyBorder="1" applyAlignment="1">
      <alignment/>
    </xf>
    <xf numFmtId="3" fontId="80" fillId="37" borderId="16" xfId="0" applyNumberFormat="1" applyFont="1" applyFill="1" applyBorder="1" applyAlignment="1">
      <alignment horizontal="center"/>
    </xf>
    <xf numFmtId="3" fontId="80" fillId="37" borderId="16" xfId="0" applyNumberFormat="1" applyFont="1" applyFill="1" applyBorder="1" applyAlignment="1">
      <alignment/>
    </xf>
    <xf numFmtId="3" fontId="80" fillId="37" borderId="30" xfId="0" applyNumberFormat="1" applyFont="1" applyFill="1" applyBorder="1" applyAlignment="1">
      <alignment horizontal="center"/>
    </xf>
    <xf numFmtId="2" fontId="79" fillId="0" borderId="0" xfId="0" applyNumberFormat="1" applyFont="1" applyAlignment="1">
      <alignment/>
    </xf>
    <xf numFmtId="3" fontId="80" fillId="37" borderId="31" xfId="0" applyNumberFormat="1" applyFont="1" applyFill="1" applyBorder="1" applyAlignment="1">
      <alignment horizontal="center"/>
    </xf>
    <xf numFmtId="3" fontId="80" fillId="37" borderId="31" xfId="0" applyNumberFormat="1" applyFont="1" applyFill="1" applyBorder="1" applyAlignment="1">
      <alignment/>
    </xf>
    <xf numFmtId="3" fontId="80" fillId="37" borderId="32" xfId="0" applyNumberFormat="1" applyFont="1" applyFill="1" applyBorder="1" applyAlignment="1">
      <alignment horizontal="center"/>
    </xf>
    <xf numFmtId="3" fontId="82" fillId="37" borderId="33" xfId="0" applyNumberFormat="1" applyFont="1" applyFill="1" applyBorder="1" applyAlignment="1">
      <alignment/>
    </xf>
    <xf numFmtId="3" fontId="83" fillId="37" borderId="34" xfId="0" applyNumberFormat="1" applyFont="1" applyFill="1" applyBorder="1" applyAlignment="1">
      <alignment horizontal="right"/>
    </xf>
    <xf numFmtId="3" fontId="83" fillId="37" borderId="35" xfId="0" applyNumberFormat="1" applyFont="1" applyFill="1" applyBorder="1" applyAlignment="1">
      <alignment/>
    </xf>
    <xf numFmtId="3" fontId="83" fillId="37" borderId="35" xfId="0" applyNumberFormat="1" applyFont="1" applyFill="1" applyBorder="1" applyAlignment="1">
      <alignment horizontal="right"/>
    </xf>
    <xf numFmtId="3" fontId="83" fillId="37" borderId="36" xfId="0" applyNumberFormat="1" applyFont="1" applyFill="1" applyBorder="1" applyAlignment="1">
      <alignment horizontal="right"/>
    </xf>
    <xf numFmtId="0" fontId="84" fillId="0" borderId="0" xfId="0" applyFont="1" applyAlignment="1">
      <alignment/>
    </xf>
    <xf numFmtId="2" fontId="84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3" fontId="83" fillId="37" borderId="18" xfId="0" applyNumberFormat="1" applyFont="1" applyFill="1" applyBorder="1" applyAlignment="1">
      <alignment horizontal="right"/>
    </xf>
    <xf numFmtId="3" fontId="83" fillId="37" borderId="16" xfId="0" applyNumberFormat="1" applyFont="1" applyFill="1" applyBorder="1" applyAlignment="1">
      <alignment/>
    </xf>
    <xf numFmtId="3" fontId="83" fillId="37" borderId="16" xfId="0" applyNumberFormat="1" applyFont="1" applyFill="1" applyBorder="1" applyAlignment="1">
      <alignment horizontal="right"/>
    </xf>
    <xf numFmtId="3" fontId="83" fillId="37" borderId="30" xfId="0" applyNumberFormat="1" applyFont="1" applyFill="1" applyBorder="1" applyAlignment="1">
      <alignment horizontal="right"/>
    </xf>
    <xf numFmtId="3" fontId="82" fillId="37" borderId="37" xfId="0" applyNumberFormat="1" applyFont="1" applyFill="1" applyBorder="1" applyAlignment="1">
      <alignment/>
    </xf>
    <xf numFmtId="3" fontId="83" fillId="37" borderId="38" xfId="0" applyNumberFormat="1" applyFont="1" applyFill="1" applyBorder="1" applyAlignment="1">
      <alignment horizontal="right"/>
    </xf>
    <xf numFmtId="3" fontId="83" fillId="37" borderId="31" xfId="0" applyNumberFormat="1" applyFont="1" applyFill="1" applyBorder="1" applyAlignment="1">
      <alignment/>
    </xf>
    <xf numFmtId="3" fontId="83" fillId="37" borderId="31" xfId="0" applyNumberFormat="1" applyFont="1" applyFill="1" applyBorder="1" applyAlignment="1">
      <alignment horizontal="right"/>
    </xf>
    <xf numFmtId="3" fontId="83" fillId="37" borderId="32" xfId="0" applyNumberFormat="1" applyFont="1" applyFill="1" applyBorder="1" applyAlignment="1">
      <alignment horizontal="right"/>
    </xf>
    <xf numFmtId="3" fontId="82" fillId="33" borderId="33" xfId="0" applyNumberFormat="1" applyFont="1" applyFill="1" applyBorder="1" applyAlignment="1">
      <alignment/>
    </xf>
    <xf numFmtId="3" fontId="83" fillId="35" borderId="39" xfId="0" applyNumberFormat="1" applyFont="1" applyFill="1" applyBorder="1" applyAlignment="1">
      <alignment horizontal="right"/>
    </xf>
    <xf numFmtId="3" fontId="83" fillId="35" borderId="13" xfId="0" applyNumberFormat="1" applyFont="1" applyFill="1" applyBorder="1" applyAlignment="1">
      <alignment/>
    </xf>
    <xf numFmtId="3" fontId="83" fillId="35" borderId="13" xfId="0" applyNumberFormat="1" applyFont="1" applyFill="1" applyBorder="1" applyAlignment="1">
      <alignment horizontal="right"/>
    </xf>
    <xf numFmtId="3" fontId="83" fillId="35" borderId="29" xfId="0" applyNumberFormat="1" applyFont="1" applyFill="1" applyBorder="1" applyAlignment="1">
      <alignment horizontal="right"/>
    </xf>
    <xf numFmtId="3" fontId="83" fillId="35" borderId="18" xfId="0" applyNumberFormat="1" applyFont="1" applyFill="1" applyBorder="1" applyAlignment="1">
      <alignment horizontal="right"/>
    </xf>
    <xf numFmtId="3" fontId="83" fillId="35" borderId="16" xfId="0" applyNumberFormat="1" applyFont="1" applyFill="1" applyBorder="1" applyAlignment="1">
      <alignment/>
    </xf>
    <xf numFmtId="3" fontId="83" fillId="35" borderId="16" xfId="0" applyNumberFormat="1" applyFont="1" applyFill="1" applyBorder="1" applyAlignment="1">
      <alignment horizontal="right"/>
    </xf>
    <xf numFmtId="3" fontId="79" fillId="35" borderId="16" xfId="0" applyNumberFormat="1" applyFont="1" applyFill="1" applyBorder="1" applyAlignment="1">
      <alignment horizontal="right"/>
    </xf>
    <xf numFmtId="3" fontId="79" fillId="35" borderId="16" xfId="0" applyNumberFormat="1" applyFont="1" applyFill="1" applyBorder="1" applyAlignment="1">
      <alignment/>
    </xf>
    <xf numFmtId="3" fontId="79" fillId="35" borderId="30" xfId="0" applyNumberFormat="1" applyFont="1" applyFill="1" applyBorder="1" applyAlignment="1">
      <alignment horizontal="right"/>
    </xf>
    <xf numFmtId="3" fontId="83" fillId="35" borderId="30" xfId="0" applyNumberFormat="1" applyFont="1" applyFill="1" applyBorder="1" applyAlignment="1">
      <alignment horizontal="right"/>
    </xf>
    <xf numFmtId="3" fontId="79" fillId="0" borderId="0" xfId="0" applyNumberFormat="1" applyFont="1" applyAlignment="1">
      <alignment/>
    </xf>
    <xf numFmtId="3" fontId="82" fillId="33" borderId="37" xfId="0" applyNumberFormat="1" applyFont="1" applyFill="1" applyBorder="1" applyAlignment="1">
      <alignment/>
    </xf>
    <xf numFmtId="3" fontId="83" fillId="35" borderId="38" xfId="0" applyNumberFormat="1" applyFont="1" applyFill="1" applyBorder="1" applyAlignment="1">
      <alignment horizontal="right"/>
    </xf>
    <xf numFmtId="3" fontId="83" fillId="35" borderId="31" xfId="0" applyNumberFormat="1" applyFont="1" applyFill="1" applyBorder="1" applyAlignment="1">
      <alignment/>
    </xf>
    <xf numFmtId="3" fontId="83" fillId="35" borderId="31" xfId="0" applyNumberFormat="1" applyFont="1" applyFill="1" applyBorder="1" applyAlignment="1">
      <alignment horizontal="right"/>
    </xf>
    <xf numFmtId="3" fontId="79" fillId="35" borderId="31" xfId="0" applyNumberFormat="1" applyFont="1" applyFill="1" applyBorder="1" applyAlignment="1">
      <alignment horizontal="right"/>
    </xf>
    <xf numFmtId="3" fontId="79" fillId="35" borderId="32" xfId="0" applyNumberFormat="1" applyFont="1" applyFill="1" applyBorder="1" applyAlignment="1">
      <alignment horizontal="right"/>
    </xf>
    <xf numFmtId="3" fontId="83" fillId="35" borderId="32" xfId="0" applyNumberFormat="1" applyFont="1" applyFill="1" applyBorder="1" applyAlignment="1">
      <alignment horizontal="right"/>
    </xf>
    <xf numFmtId="3" fontId="79" fillId="35" borderId="18" xfId="0" applyNumberFormat="1" applyFont="1" applyFill="1" applyBorder="1" applyAlignment="1">
      <alignment horizontal="right"/>
    </xf>
    <xf numFmtId="3" fontId="79" fillId="35" borderId="38" xfId="0" applyNumberFormat="1" applyFont="1" applyFill="1" applyBorder="1" applyAlignment="1">
      <alignment horizontal="right"/>
    </xf>
    <xf numFmtId="3" fontId="79" fillId="35" borderId="31" xfId="0" applyNumberFormat="1" applyFont="1" applyFill="1" applyBorder="1" applyAlignment="1">
      <alignment/>
    </xf>
    <xf numFmtId="3" fontId="82" fillId="0" borderId="40" xfId="0" applyNumberFormat="1" applyFont="1" applyFill="1" applyBorder="1" applyAlignment="1">
      <alignment/>
    </xf>
    <xf numFmtId="3" fontId="79" fillId="35" borderId="0" xfId="0" applyNumberFormat="1" applyFont="1" applyFill="1" applyBorder="1" applyAlignment="1">
      <alignment horizontal="right"/>
    </xf>
    <xf numFmtId="3" fontId="79" fillId="35" borderId="0" xfId="0" applyNumberFormat="1" applyFont="1" applyFill="1" applyBorder="1" applyAlignment="1">
      <alignment/>
    </xf>
    <xf numFmtId="3" fontId="83" fillId="35" borderId="0" xfId="0" applyNumberFormat="1" applyFont="1" applyFill="1" applyBorder="1" applyAlignment="1">
      <alignment horizontal="right"/>
    </xf>
    <xf numFmtId="3" fontId="83" fillId="35" borderId="0" xfId="0" applyNumberFormat="1" applyFont="1" applyFill="1" applyBorder="1" applyAlignment="1">
      <alignment/>
    </xf>
    <xf numFmtId="0" fontId="79" fillId="35" borderId="0" xfId="0" applyFont="1" applyFill="1" applyAlignment="1">
      <alignment/>
    </xf>
    <xf numFmtId="0" fontId="85" fillId="0" borderId="0" xfId="0" applyFont="1" applyAlignment="1">
      <alignment/>
    </xf>
    <xf numFmtId="1" fontId="79" fillId="0" borderId="0" xfId="0" applyNumberFormat="1" applyFont="1" applyAlignment="1">
      <alignment/>
    </xf>
    <xf numFmtId="0" fontId="86" fillId="0" borderId="0" xfId="0" applyFont="1" applyAlignment="1">
      <alignment/>
    </xf>
    <xf numFmtId="165" fontId="79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wrapText="1"/>
    </xf>
    <xf numFmtId="0" fontId="87" fillId="37" borderId="42" xfId="0" applyFont="1" applyFill="1" applyBorder="1" applyAlignment="1">
      <alignment horizontal="center" vertical="center" wrapText="1"/>
    </xf>
    <xf numFmtId="0" fontId="87" fillId="37" borderId="42" xfId="0" applyFont="1" applyFill="1" applyBorder="1" applyAlignment="1">
      <alignment horizontal="center" vertical="center"/>
    </xf>
    <xf numFmtId="0" fontId="87" fillId="37" borderId="43" xfId="0" applyFont="1" applyFill="1" applyBorder="1" applyAlignment="1">
      <alignment wrapText="1"/>
    </xf>
    <xf numFmtId="1" fontId="87" fillId="37" borderId="23" xfId="0" applyNumberFormat="1" applyFont="1" applyFill="1" applyBorder="1" applyAlignment="1">
      <alignment horizontal="right"/>
    </xf>
    <xf numFmtId="1" fontId="87" fillId="37" borderId="44" xfId="0" applyNumberFormat="1" applyFont="1" applyFill="1" applyBorder="1" applyAlignment="1">
      <alignment horizontal="right"/>
    </xf>
    <xf numFmtId="0" fontId="88" fillId="35" borderId="34" xfId="0" applyFont="1" applyFill="1" applyBorder="1" applyAlignment="1">
      <alignment wrapText="1"/>
    </xf>
    <xf numFmtId="1" fontId="88" fillId="35" borderId="35" xfId="0" applyNumberFormat="1" applyFont="1" applyFill="1" applyBorder="1" applyAlignment="1">
      <alignment horizontal="right"/>
    </xf>
    <xf numFmtId="1" fontId="89" fillId="35" borderId="35" xfId="0" applyNumberFormat="1" applyFont="1" applyFill="1" applyBorder="1" applyAlignment="1">
      <alignment/>
    </xf>
    <xf numFmtId="1" fontId="89" fillId="35" borderId="35" xfId="0" applyNumberFormat="1" applyFont="1" applyFill="1" applyBorder="1" applyAlignment="1">
      <alignment horizontal="right"/>
    </xf>
    <xf numFmtId="1" fontId="89" fillId="35" borderId="29" xfId="0" applyNumberFormat="1" applyFont="1" applyFill="1" applyBorder="1" applyAlignment="1">
      <alignment/>
    </xf>
    <xf numFmtId="0" fontId="88" fillId="35" borderId="18" xfId="0" applyFont="1" applyFill="1" applyBorder="1" applyAlignment="1">
      <alignment wrapText="1"/>
    </xf>
    <xf numFmtId="1" fontId="88" fillId="35" borderId="16" xfId="0" applyNumberFormat="1" applyFont="1" applyFill="1" applyBorder="1" applyAlignment="1">
      <alignment horizontal="right"/>
    </xf>
    <xf numFmtId="1" fontId="89" fillId="35" borderId="16" xfId="0" applyNumberFormat="1" applyFont="1" applyFill="1" applyBorder="1" applyAlignment="1">
      <alignment/>
    </xf>
    <xf numFmtId="1" fontId="89" fillId="35" borderId="16" xfId="0" applyNumberFormat="1" applyFont="1" applyFill="1" applyBorder="1" applyAlignment="1">
      <alignment horizontal="right"/>
    </xf>
    <xf numFmtId="1" fontId="89" fillId="35" borderId="36" xfId="0" applyNumberFormat="1" applyFont="1" applyFill="1" applyBorder="1" applyAlignment="1">
      <alignment/>
    </xf>
    <xf numFmtId="0" fontId="88" fillId="35" borderId="38" xfId="0" applyFont="1" applyFill="1" applyBorder="1" applyAlignment="1">
      <alignment wrapText="1"/>
    </xf>
    <xf numFmtId="1" fontId="88" fillId="35" borderId="31" xfId="0" applyNumberFormat="1" applyFont="1" applyFill="1" applyBorder="1" applyAlignment="1">
      <alignment horizontal="right"/>
    </xf>
    <xf numFmtId="1" fontId="89" fillId="35" borderId="31" xfId="0" applyNumberFormat="1" applyFont="1" applyFill="1" applyBorder="1" applyAlignment="1">
      <alignment horizontal="right"/>
    </xf>
    <xf numFmtId="1" fontId="89" fillId="35" borderId="31" xfId="0" applyNumberFormat="1" applyFont="1" applyFill="1" applyBorder="1" applyAlignment="1">
      <alignment/>
    </xf>
    <xf numFmtId="1" fontId="89" fillId="35" borderId="32" xfId="0" applyNumberFormat="1" applyFont="1" applyFill="1" applyBorder="1" applyAlignment="1">
      <alignment/>
    </xf>
    <xf numFmtId="14" fontId="78" fillId="0" borderId="0" xfId="0" applyNumberFormat="1" applyFont="1" applyAlignment="1">
      <alignment/>
    </xf>
    <xf numFmtId="1" fontId="88" fillId="35" borderId="0" xfId="0" applyNumberFormat="1" applyFont="1" applyFill="1" applyBorder="1" applyAlignment="1">
      <alignment horizontal="right"/>
    </xf>
    <xf numFmtId="1" fontId="89" fillId="35" borderId="0" xfId="0" applyNumberFormat="1" applyFont="1" applyFill="1" applyBorder="1" applyAlignment="1">
      <alignment horizontal="right"/>
    </xf>
    <xf numFmtId="0" fontId="9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7" fillId="37" borderId="45" xfId="0" applyFont="1" applyFill="1" applyBorder="1" applyAlignment="1">
      <alignment wrapText="1"/>
    </xf>
    <xf numFmtId="1" fontId="87" fillId="37" borderId="10" xfId="0" applyNumberFormat="1" applyFont="1" applyFill="1" applyBorder="1" applyAlignment="1">
      <alignment horizontal="right"/>
    </xf>
    <xf numFmtId="0" fontId="88" fillId="35" borderId="39" xfId="0" applyFont="1" applyFill="1" applyBorder="1" applyAlignment="1">
      <alignment wrapText="1"/>
    </xf>
    <xf numFmtId="1" fontId="88" fillId="35" borderId="13" xfId="0" applyNumberFormat="1" applyFont="1" applyFill="1" applyBorder="1" applyAlignment="1">
      <alignment horizontal="right"/>
    </xf>
    <xf numFmtId="1" fontId="89" fillId="35" borderId="13" xfId="0" applyNumberFormat="1" applyFont="1" applyFill="1" applyBorder="1" applyAlignment="1">
      <alignment/>
    </xf>
    <xf numFmtId="1" fontId="89" fillId="35" borderId="13" xfId="0" applyNumberFormat="1" applyFont="1" applyFill="1" applyBorder="1" applyAlignment="1">
      <alignment horizontal="right"/>
    </xf>
    <xf numFmtId="1" fontId="89" fillId="35" borderId="46" xfId="0" applyNumberFormat="1" applyFont="1" applyFill="1" applyBorder="1" applyAlignment="1">
      <alignment/>
    </xf>
    <xf numFmtId="1" fontId="89" fillId="35" borderId="47" xfId="0" applyNumberFormat="1" applyFont="1" applyFill="1" applyBorder="1" applyAlignment="1">
      <alignment/>
    </xf>
    <xf numFmtId="1" fontId="89" fillId="35" borderId="30" xfId="0" applyNumberFormat="1" applyFont="1" applyFill="1" applyBorder="1" applyAlignment="1">
      <alignment/>
    </xf>
    <xf numFmtId="0" fontId="88" fillId="35" borderId="0" xfId="0" applyFont="1" applyFill="1" applyBorder="1" applyAlignment="1">
      <alignment horizontal="center" wrapText="1"/>
    </xf>
    <xf numFmtId="0" fontId="91" fillId="0" borderId="0" xfId="0" applyFont="1" applyBorder="1" applyAlignment="1">
      <alignment/>
    </xf>
    <xf numFmtId="0" fontId="92" fillId="0" borderId="0" xfId="0" applyFont="1" applyAlignment="1">
      <alignment/>
    </xf>
    <xf numFmtId="0" fontId="74" fillId="33" borderId="16" xfId="0" applyFont="1" applyFill="1" applyBorder="1" applyAlignment="1">
      <alignment horizontal="center" vertical="center"/>
    </xf>
    <xf numFmtId="4" fontId="0" fillId="0" borderId="16" xfId="0" applyNumberFormat="1" applyBorder="1" applyAlignment="1">
      <alignment/>
    </xf>
    <xf numFmtId="4" fontId="74" fillId="33" borderId="16" xfId="0" applyNumberFormat="1" applyFont="1" applyFill="1" applyBorder="1" applyAlignment="1">
      <alignment/>
    </xf>
    <xf numFmtId="0" fontId="91" fillId="0" borderId="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74" fillId="33" borderId="16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74" fillId="33" borderId="16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74" fillId="33" borderId="16" xfId="0" applyNumberFormat="1" applyFont="1" applyFill="1" applyBorder="1" applyAlignment="1">
      <alignment horizontal="center"/>
    </xf>
    <xf numFmtId="0" fontId="94" fillId="0" borderId="0" xfId="0" applyFont="1" applyAlignment="1">
      <alignment horizontal="left"/>
    </xf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94" fillId="0" borderId="0" xfId="0" applyFont="1" applyAlignment="1">
      <alignment horizontal="center"/>
    </xf>
    <xf numFmtId="0" fontId="90" fillId="0" borderId="0" xfId="0" applyFont="1" applyBorder="1" applyAlignment="1">
      <alignment/>
    </xf>
    <xf numFmtId="0" fontId="0" fillId="33" borderId="39" xfId="0" applyFill="1" applyBorder="1" applyAlignment="1">
      <alignment/>
    </xf>
    <xf numFmtId="0" fontId="74" fillId="36" borderId="18" xfId="0" applyFont="1" applyFill="1" applyBorder="1" applyAlignment="1">
      <alignment/>
    </xf>
    <xf numFmtId="0" fontId="74" fillId="33" borderId="18" xfId="0" applyFont="1" applyFill="1" applyBorder="1" applyAlignment="1">
      <alignment/>
    </xf>
    <xf numFmtId="0" fontId="74" fillId="36" borderId="38" xfId="0" applyFont="1" applyFill="1" applyBorder="1" applyAlignment="1">
      <alignment/>
    </xf>
    <xf numFmtId="0" fontId="0" fillId="36" borderId="16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4" fillId="0" borderId="0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5" fillId="36" borderId="48" xfId="0" applyFont="1" applyFill="1" applyBorder="1" applyAlignment="1">
      <alignment horizontal="left" vertical="center"/>
    </xf>
    <xf numFmtId="1" fontId="1" fillId="35" borderId="49" xfId="0" applyNumberFormat="1" applyFont="1" applyFill="1" applyBorder="1" applyAlignment="1">
      <alignment vertical="top"/>
    </xf>
    <xf numFmtId="1" fontId="1" fillId="35" borderId="50" xfId="0" applyNumberFormat="1" applyFont="1" applyFill="1" applyBorder="1" applyAlignment="1">
      <alignment vertical="top"/>
    </xf>
    <xf numFmtId="1" fontId="1" fillId="35" borderId="51" xfId="0" applyNumberFormat="1" applyFont="1" applyFill="1" applyBorder="1" applyAlignment="1">
      <alignment vertical="top"/>
    </xf>
    <xf numFmtId="0" fontId="5" fillId="33" borderId="48" xfId="0" applyFont="1" applyFill="1" applyBorder="1" applyAlignment="1">
      <alignment horizontal="left" vertical="center"/>
    </xf>
    <xf numFmtId="1" fontId="1" fillId="35" borderId="52" xfId="0" applyNumberFormat="1" applyFont="1" applyFill="1" applyBorder="1" applyAlignment="1">
      <alignment vertical="top"/>
    </xf>
    <xf numFmtId="1" fontId="1" fillId="35" borderId="16" xfId="0" applyNumberFormat="1" applyFont="1" applyFill="1" applyBorder="1" applyAlignment="1">
      <alignment vertical="top"/>
    </xf>
    <xf numFmtId="1" fontId="1" fillId="35" borderId="53" xfId="0" applyNumberFormat="1" applyFont="1" applyFill="1" applyBorder="1" applyAlignment="1">
      <alignment vertical="top"/>
    </xf>
    <xf numFmtId="0" fontId="5" fillId="36" borderId="54" xfId="0" applyFont="1" applyFill="1" applyBorder="1" applyAlignment="1">
      <alignment horizontal="left" vertical="center"/>
    </xf>
    <xf numFmtId="3" fontId="6" fillId="33" borderId="55" xfId="0" applyNumberFormat="1" applyFont="1" applyFill="1" applyBorder="1" applyAlignment="1">
      <alignment horizontal="left" vertical="center"/>
    </xf>
    <xf numFmtId="3" fontId="2" fillId="33" borderId="56" xfId="0" applyNumberFormat="1" applyFont="1" applyFill="1" applyBorder="1" applyAlignment="1">
      <alignment vertical="top"/>
    </xf>
    <xf numFmtId="3" fontId="2" fillId="33" borderId="57" xfId="0" applyNumberFormat="1" applyFont="1" applyFill="1" applyBorder="1" applyAlignment="1">
      <alignment vertical="top"/>
    </xf>
    <xf numFmtId="3" fontId="2" fillId="33" borderId="58" xfId="0" applyNumberFormat="1" applyFont="1" applyFill="1" applyBorder="1" applyAlignment="1">
      <alignment vertical="top"/>
    </xf>
    <xf numFmtId="3" fontId="22" fillId="0" borderId="0" xfId="0" applyNumberFormat="1" applyFont="1" applyAlignment="1">
      <alignment vertical="top"/>
    </xf>
    <xf numFmtId="3" fontId="24" fillId="0" borderId="0" xfId="0" applyNumberFormat="1" applyFont="1" applyBorder="1" applyAlignment="1">
      <alignment horizontal="left" vertical="top"/>
    </xf>
    <xf numFmtId="3" fontId="24" fillId="0" borderId="0" xfId="0" applyNumberFormat="1" applyFont="1" applyBorder="1" applyAlignment="1">
      <alignment vertical="top"/>
    </xf>
    <xf numFmtId="3" fontId="25" fillId="0" borderId="0" xfId="0" applyNumberFormat="1" applyFont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1" fontId="22" fillId="0" borderId="0" xfId="0" applyNumberFormat="1" applyFont="1" applyBorder="1" applyAlignment="1">
      <alignment vertical="top"/>
    </xf>
    <xf numFmtId="3" fontId="22" fillId="0" borderId="0" xfId="0" applyNumberFormat="1" applyFont="1" applyAlignment="1">
      <alignment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vertical="top"/>
    </xf>
    <xf numFmtId="0" fontId="30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1" fontId="18" fillId="35" borderId="49" xfId="0" applyNumberFormat="1" applyFont="1" applyFill="1" applyBorder="1" applyAlignment="1">
      <alignment vertical="top"/>
    </xf>
    <xf numFmtId="1" fontId="18" fillId="35" borderId="50" xfId="0" applyNumberFormat="1" applyFont="1" applyFill="1" applyBorder="1" applyAlignment="1">
      <alignment vertical="top"/>
    </xf>
    <xf numFmtId="1" fontId="18" fillId="35" borderId="51" xfId="0" applyNumberFormat="1" applyFont="1" applyFill="1" applyBorder="1" applyAlignment="1">
      <alignment vertical="top"/>
    </xf>
    <xf numFmtId="1" fontId="18" fillId="35" borderId="52" xfId="0" applyNumberFormat="1" applyFont="1" applyFill="1" applyBorder="1" applyAlignment="1">
      <alignment vertical="top"/>
    </xf>
    <xf numFmtId="1" fontId="18" fillId="35" borderId="16" xfId="0" applyNumberFormat="1" applyFont="1" applyFill="1" applyBorder="1" applyAlignment="1">
      <alignment vertical="top"/>
    </xf>
    <xf numFmtId="1" fontId="18" fillId="35" borderId="53" xfId="0" applyNumberFormat="1" applyFont="1" applyFill="1" applyBorder="1" applyAlignment="1">
      <alignment vertical="top"/>
    </xf>
    <xf numFmtId="3" fontId="16" fillId="33" borderId="56" xfId="0" applyNumberFormat="1" applyFont="1" applyFill="1" applyBorder="1" applyAlignment="1">
      <alignment vertical="top"/>
    </xf>
    <xf numFmtId="3" fontId="16" fillId="33" borderId="57" xfId="0" applyNumberFormat="1" applyFont="1" applyFill="1" applyBorder="1" applyAlignment="1">
      <alignment vertical="top"/>
    </xf>
    <xf numFmtId="3" fontId="16" fillId="33" borderId="59" xfId="0" applyNumberFormat="1" applyFont="1" applyFill="1" applyBorder="1" applyAlignment="1">
      <alignment vertical="top"/>
    </xf>
    <xf numFmtId="3" fontId="16" fillId="33" borderId="58" xfId="0" applyNumberFormat="1" applyFont="1" applyFill="1" applyBorder="1" applyAlignment="1">
      <alignment vertical="top"/>
    </xf>
    <xf numFmtId="0" fontId="0" fillId="0" borderId="0" xfId="0" applyBorder="1" applyAlignment="1">
      <alignment wrapText="1"/>
    </xf>
    <xf numFmtId="1" fontId="87" fillId="37" borderId="60" xfId="0" applyNumberFormat="1" applyFont="1" applyFill="1" applyBorder="1" applyAlignment="1">
      <alignment horizontal="right"/>
    </xf>
    <xf numFmtId="1" fontId="87" fillId="37" borderId="61" xfId="0" applyNumberFormat="1" applyFont="1" applyFill="1" applyBorder="1" applyAlignment="1">
      <alignment horizontal="right"/>
    </xf>
    <xf numFmtId="1" fontId="89" fillId="35" borderId="30" xfId="0" applyNumberFormat="1" applyFont="1" applyFill="1" applyBorder="1" applyAlignment="1">
      <alignment horizontal="right"/>
    </xf>
    <xf numFmtId="1" fontId="89" fillId="35" borderId="36" xfId="0" applyNumberFormat="1" applyFont="1" applyFill="1" applyBorder="1" applyAlignment="1">
      <alignment horizontal="right"/>
    </xf>
    <xf numFmtId="0" fontId="87" fillId="33" borderId="38" xfId="0" applyFont="1" applyFill="1" applyBorder="1" applyAlignment="1">
      <alignment horizontal="right" wrapText="1"/>
    </xf>
    <xf numFmtId="1" fontId="88" fillId="33" borderId="31" xfId="0" applyNumberFormat="1" applyFont="1" applyFill="1" applyBorder="1" applyAlignment="1">
      <alignment horizontal="right"/>
    </xf>
    <xf numFmtId="1" fontId="88" fillId="33" borderId="62" xfId="0" applyNumberFormat="1" applyFont="1" applyFill="1" applyBorder="1" applyAlignment="1">
      <alignment horizontal="right"/>
    </xf>
    <xf numFmtId="14" fontId="85" fillId="0" borderId="0" xfId="0" applyNumberFormat="1" applyFont="1" applyAlignment="1">
      <alignment/>
    </xf>
    <xf numFmtId="0" fontId="0" fillId="33" borderId="16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3" borderId="16" xfId="0" applyFont="1" applyFill="1" applyBorder="1" applyAlignment="1">
      <alignment vertical="center" wrapText="1"/>
    </xf>
    <xf numFmtId="0" fontId="0" fillId="36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6" borderId="16" xfId="0" applyFill="1" applyBorder="1" applyAlignment="1">
      <alignment/>
    </xf>
    <xf numFmtId="0" fontId="0" fillId="33" borderId="16" xfId="0" applyFill="1" applyBorder="1" applyAlignment="1">
      <alignment vertical="center" wrapText="1"/>
    </xf>
    <xf numFmtId="0" fontId="0" fillId="36" borderId="16" xfId="0" applyFill="1" applyBorder="1" applyAlignment="1">
      <alignment vertical="center" wrapText="1"/>
    </xf>
    <xf numFmtId="0" fontId="90" fillId="0" borderId="63" xfId="0" applyFont="1" applyBorder="1" applyAlignment="1">
      <alignment wrapText="1"/>
    </xf>
    <xf numFmtId="0" fontId="0" fillId="0" borderId="16" xfId="0" applyFont="1" applyBorder="1" applyAlignment="1">
      <alignment horizontal="right" wrapText="1"/>
    </xf>
    <xf numFmtId="3" fontId="0" fillId="0" borderId="16" xfId="0" applyNumberFormat="1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3" fontId="74" fillId="33" borderId="16" xfId="0" applyNumberFormat="1" applyFont="1" applyFill="1" applyBorder="1" applyAlignment="1">
      <alignment horizontal="right" wrapText="1"/>
    </xf>
    <xf numFmtId="0" fontId="95" fillId="0" borderId="64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4" fillId="0" borderId="63" xfId="0" applyFont="1" applyBorder="1" applyAlignment="1">
      <alignment wrapText="1"/>
    </xf>
    <xf numFmtId="0" fontId="0" fillId="35" borderId="16" xfId="0" applyFont="1" applyFill="1" applyBorder="1" applyAlignment="1">
      <alignment horizontal="right" vertical="center" wrapText="1"/>
    </xf>
    <xf numFmtId="0" fontId="0" fillId="35" borderId="16" xfId="0" applyFont="1" applyFill="1" applyBorder="1" applyAlignment="1">
      <alignment horizontal="center" vertical="center" wrapText="1"/>
    </xf>
    <xf numFmtId="3" fontId="0" fillId="35" borderId="1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wrapText="1"/>
    </xf>
    <xf numFmtId="0" fontId="0" fillId="33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96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40" fillId="36" borderId="65" xfId="0" applyFont="1" applyFill="1" applyBorder="1" applyAlignment="1">
      <alignment/>
    </xf>
    <xf numFmtId="0" fontId="0" fillId="36" borderId="40" xfId="0" applyFill="1" applyBorder="1" applyAlignment="1">
      <alignment/>
    </xf>
    <xf numFmtId="0" fontId="36" fillId="36" borderId="61" xfId="0" applyFont="1" applyFill="1" applyBorder="1" applyAlignment="1">
      <alignment/>
    </xf>
    <xf numFmtId="0" fontId="41" fillId="36" borderId="33" xfId="0" applyFont="1" applyFill="1" applyBorder="1" applyAlignment="1">
      <alignment/>
    </xf>
    <xf numFmtId="0" fontId="36" fillId="36" borderId="0" xfId="0" applyFont="1" applyFill="1" applyBorder="1" applyAlignment="1">
      <alignment/>
    </xf>
    <xf numFmtId="0" fontId="38" fillId="36" borderId="66" xfId="0" applyFont="1" applyFill="1" applyBorder="1" applyAlignment="1">
      <alignment horizontal="center" vertical="center" wrapText="1"/>
    </xf>
    <xf numFmtId="0" fontId="71" fillId="36" borderId="0" xfId="47" applyFill="1" applyBorder="1" applyAlignment="1" applyProtection="1">
      <alignment/>
      <protection/>
    </xf>
    <xf numFmtId="49" fontId="38" fillId="36" borderId="10" xfId="0" applyNumberFormat="1" applyFont="1" applyFill="1" applyBorder="1" applyAlignment="1" quotePrefix="1">
      <alignment horizontal="center" vertical="center"/>
    </xf>
    <xf numFmtId="0" fontId="40" fillId="36" borderId="33" xfId="0" applyFont="1" applyFill="1" applyBorder="1" applyAlignment="1">
      <alignment horizontal="center"/>
    </xf>
    <xf numFmtId="49" fontId="38" fillId="36" borderId="10" xfId="0" applyNumberFormat="1" applyFont="1" applyFill="1" applyBorder="1" applyAlignment="1">
      <alignment horizontal="center" vertical="center"/>
    </xf>
    <xf numFmtId="0" fontId="71" fillId="36" borderId="0" xfId="47" applyFill="1" applyBorder="1" applyAlignment="1" applyProtection="1">
      <alignment wrapText="1"/>
      <protection/>
    </xf>
    <xf numFmtId="0" fontId="40" fillId="36" borderId="33" xfId="0" applyFont="1" applyFill="1" applyBorder="1" applyAlignment="1" quotePrefix="1">
      <alignment horizontal="center" vertical="top"/>
    </xf>
    <xf numFmtId="0" fontId="71" fillId="36" borderId="0" xfId="47" applyFill="1" applyBorder="1" applyAlignment="1" applyProtection="1">
      <alignment horizontal="left" wrapText="1"/>
      <protection/>
    </xf>
    <xf numFmtId="0" fontId="0" fillId="36" borderId="33" xfId="0" applyFill="1" applyBorder="1" applyAlignment="1">
      <alignment/>
    </xf>
    <xf numFmtId="49" fontId="97" fillId="36" borderId="10" xfId="0" applyNumberFormat="1" applyFont="1" applyFill="1" applyBorder="1" applyAlignment="1">
      <alignment horizontal="center" vertical="center"/>
    </xf>
    <xf numFmtId="0" fontId="0" fillId="36" borderId="37" xfId="0" applyFill="1" applyBorder="1" applyAlignment="1">
      <alignment/>
    </xf>
    <xf numFmtId="0" fontId="95" fillId="36" borderId="41" xfId="0" applyFont="1" applyFill="1" applyBorder="1" applyAlignment="1">
      <alignment/>
    </xf>
    <xf numFmtId="49" fontId="95" fillId="36" borderId="42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15" fontId="38" fillId="0" borderId="0" xfId="0" applyNumberFormat="1" applyFont="1" applyAlignment="1" quotePrefix="1">
      <alignment horizontal="center"/>
    </xf>
    <xf numFmtId="0" fontId="9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9" fontId="32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91" fillId="0" borderId="41" xfId="0" applyFont="1" applyBorder="1" applyAlignment="1">
      <alignment horizontal="center"/>
    </xf>
    <xf numFmtId="0" fontId="76" fillId="33" borderId="22" xfId="0" applyFont="1" applyFill="1" applyBorder="1" applyAlignment="1">
      <alignment wrapText="1"/>
    </xf>
    <xf numFmtId="0" fontId="76" fillId="33" borderId="33" xfId="0" applyFont="1" applyFill="1" applyBorder="1" applyAlignment="1">
      <alignment wrapText="1"/>
    </xf>
    <xf numFmtId="0" fontId="76" fillId="33" borderId="67" xfId="0" applyFont="1" applyFill="1" applyBorder="1" applyAlignment="1">
      <alignment wrapText="1"/>
    </xf>
    <xf numFmtId="0" fontId="99" fillId="0" borderId="41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100" fillId="33" borderId="65" xfId="0" applyFont="1" applyFill="1" applyBorder="1" applyAlignment="1">
      <alignment/>
    </xf>
    <xf numFmtId="0" fontId="100" fillId="33" borderId="68" xfId="0" applyFont="1" applyFill="1" applyBorder="1" applyAlignment="1">
      <alignment/>
    </xf>
    <xf numFmtId="0" fontId="100" fillId="33" borderId="67" xfId="0" applyFont="1" applyFill="1" applyBorder="1" applyAlignment="1">
      <alignment/>
    </xf>
    <xf numFmtId="0" fontId="100" fillId="33" borderId="69" xfId="0" applyFont="1" applyFill="1" applyBorder="1" applyAlignment="1">
      <alignment/>
    </xf>
    <xf numFmtId="0" fontId="76" fillId="33" borderId="70" xfId="0" applyFont="1" applyFill="1" applyBorder="1" applyAlignment="1">
      <alignment horizontal="center"/>
    </xf>
    <xf numFmtId="0" fontId="76" fillId="33" borderId="71" xfId="0" applyFont="1" applyFill="1" applyBorder="1" applyAlignment="1">
      <alignment horizontal="center"/>
    </xf>
    <xf numFmtId="0" fontId="76" fillId="33" borderId="72" xfId="0" applyFont="1" applyFill="1" applyBorder="1" applyAlignment="1">
      <alignment horizontal="center"/>
    </xf>
    <xf numFmtId="0" fontId="76" fillId="33" borderId="61" xfId="0" applyFont="1" applyFill="1" applyBorder="1" applyAlignment="1">
      <alignment horizontal="center" wrapText="1"/>
    </xf>
    <xf numFmtId="0" fontId="76" fillId="33" borderId="10" xfId="0" applyFont="1" applyFill="1" applyBorder="1" applyAlignment="1">
      <alignment horizontal="center" wrapText="1"/>
    </xf>
    <xf numFmtId="0" fontId="76" fillId="34" borderId="22" xfId="0" applyFont="1" applyFill="1" applyBorder="1" applyAlignment="1">
      <alignment wrapText="1"/>
    </xf>
    <xf numFmtId="0" fontId="76" fillId="34" borderId="33" xfId="0" applyFont="1" applyFill="1" applyBorder="1" applyAlignment="1">
      <alignment wrapText="1"/>
    </xf>
    <xf numFmtId="3" fontId="82" fillId="34" borderId="43" xfId="0" applyNumberFormat="1" applyFont="1" applyFill="1" applyBorder="1" applyAlignment="1">
      <alignment wrapText="1"/>
    </xf>
    <xf numFmtId="3" fontId="82" fillId="34" borderId="0" xfId="0" applyNumberFormat="1" applyFont="1" applyFill="1" applyBorder="1" applyAlignment="1">
      <alignment wrapText="1"/>
    </xf>
    <xf numFmtId="3" fontId="82" fillId="34" borderId="69" xfId="0" applyNumberFormat="1" applyFont="1" applyFill="1" applyBorder="1" applyAlignment="1">
      <alignment wrapText="1"/>
    </xf>
    <xf numFmtId="3" fontId="82" fillId="34" borderId="37" xfId="0" applyNumberFormat="1" applyFont="1" applyFill="1" applyBorder="1" applyAlignment="1">
      <alignment wrapText="1"/>
    </xf>
    <xf numFmtId="3" fontId="82" fillId="34" borderId="10" xfId="0" applyNumberFormat="1" applyFont="1" applyFill="1" applyBorder="1" applyAlignment="1">
      <alignment wrapText="1"/>
    </xf>
    <xf numFmtId="3" fontId="82" fillId="34" borderId="43" xfId="0" applyNumberFormat="1" applyFont="1" applyFill="1" applyBorder="1" applyAlignment="1">
      <alignment/>
    </xf>
    <xf numFmtId="3" fontId="89" fillId="0" borderId="0" xfId="0" applyNumberFormat="1" applyFont="1" applyBorder="1" applyAlignment="1">
      <alignment/>
    </xf>
    <xf numFmtId="3" fontId="89" fillId="0" borderId="69" xfId="0" applyNumberFormat="1" applyFont="1" applyBorder="1" applyAlignment="1">
      <alignment/>
    </xf>
    <xf numFmtId="3" fontId="82" fillId="34" borderId="71" xfId="0" applyNumberFormat="1" applyFont="1" applyFill="1" applyBorder="1" applyAlignment="1">
      <alignment wrapText="1"/>
    </xf>
    <xf numFmtId="3" fontId="82" fillId="34" borderId="72" xfId="0" applyNumberFormat="1" applyFont="1" applyFill="1" applyBorder="1" applyAlignment="1">
      <alignment wrapText="1"/>
    </xf>
    <xf numFmtId="0" fontId="9" fillId="0" borderId="41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3" fontId="82" fillId="37" borderId="65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3" fontId="80" fillId="37" borderId="13" xfId="0" applyNumberFormat="1" applyFont="1" applyFill="1" applyBorder="1" applyAlignment="1">
      <alignment horizontal="center"/>
    </xf>
    <xf numFmtId="3" fontId="80" fillId="37" borderId="16" xfId="0" applyNumberFormat="1" applyFont="1" applyFill="1" applyBorder="1" applyAlignment="1">
      <alignment horizontal="center"/>
    </xf>
    <xf numFmtId="0" fontId="87" fillId="37" borderId="60" xfId="0" applyFont="1" applyFill="1" applyBorder="1" applyAlignment="1">
      <alignment horizontal="center" wrapText="1"/>
    </xf>
    <xf numFmtId="0" fontId="87" fillId="37" borderId="25" xfId="0" applyFont="1" applyFill="1" applyBorder="1" applyAlignment="1">
      <alignment horizontal="center" wrapText="1"/>
    </xf>
    <xf numFmtId="0" fontId="87" fillId="37" borderId="43" xfId="0" applyFont="1" applyFill="1" applyBorder="1" applyAlignment="1">
      <alignment horizontal="center"/>
    </xf>
    <xf numFmtId="0" fontId="87" fillId="37" borderId="72" xfId="0" applyFont="1" applyFill="1" applyBorder="1" applyAlignment="1">
      <alignment horizontal="center"/>
    </xf>
    <xf numFmtId="0" fontId="87" fillId="37" borderId="70" xfId="0" applyFont="1" applyFill="1" applyBorder="1" applyAlignment="1">
      <alignment horizontal="center"/>
    </xf>
    <xf numFmtId="0" fontId="101" fillId="35" borderId="40" xfId="0" applyFont="1" applyFill="1" applyBorder="1" applyAlignment="1">
      <alignment horizontal="left" wrapText="1"/>
    </xf>
    <xf numFmtId="0" fontId="87" fillId="37" borderId="44" xfId="0" applyFont="1" applyFill="1" applyBorder="1" applyAlignment="1">
      <alignment horizontal="center"/>
    </xf>
    <xf numFmtId="0" fontId="91" fillId="0" borderId="41" xfId="0" applyFont="1" applyBorder="1" applyAlignment="1">
      <alignment horizontal="left"/>
    </xf>
    <xf numFmtId="0" fontId="93" fillId="0" borderId="0" xfId="0" applyFont="1" applyBorder="1" applyAlignment="1">
      <alignment horizontal="left"/>
    </xf>
    <xf numFmtId="49" fontId="87" fillId="37" borderId="43" xfId="0" applyNumberFormat="1" applyFont="1" applyFill="1" applyBorder="1" applyAlignment="1">
      <alignment horizontal="center"/>
    </xf>
    <xf numFmtId="49" fontId="87" fillId="37" borderId="71" xfId="0" applyNumberFormat="1" applyFont="1" applyFill="1" applyBorder="1" applyAlignment="1">
      <alignment horizontal="center"/>
    </xf>
    <xf numFmtId="49" fontId="87" fillId="37" borderId="72" xfId="0" applyNumberFormat="1" applyFont="1" applyFill="1" applyBorder="1" applyAlignment="1">
      <alignment horizontal="center"/>
    </xf>
    <xf numFmtId="0" fontId="87" fillId="37" borderId="71" xfId="0" applyFont="1" applyFill="1" applyBorder="1" applyAlignment="1">
      <alignment horizontal="center"/>
    </xf>
    <xf numFmtId="0" fontId="87" fillId="37" borderId="43" xfId="0" applyFont="1" applyFill="1" applyBorder="1" applyAlignment="1">
      <alignment horizontal="center" vertical="center" wrapText="1"/>
    </xf>
    <xf numFmtId="0" fontId="87" fillId="37" borderId="44" xfId="0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 horizontal="right"/>
    </xf>
    <xf numFmtId="3" fontId="74" fillId="33" borderId="17" xfId="0" applyNumberFormat="1" applyFont="1" applyFill="1" applyBorder="1" applyAlignment="1">
      <alignment horizontal="right"/>
    </xf>
    <xf numFmtId="3" fontId="74" fillId="33" borderId="20" xfId="0" applyNumberFormat="1" applyFont="1" applyFill="1" applyBorder="1" applyAlignment="1">
      <alignment horizontal="right"/>
    </xf>
    <xf numFmtId="0" fontId="0" fillId="36" borderId="16" xfId="0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74" fillId="33" borderId="16" xfId="0" applyFont="1" applyFill="1" applyBorder="1" applyAlignment="1">
      <alignment vertical="center"/>
    </xf>
    <xf numFmtId="0" fontId="74" fillId="33" borderId="1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36" borderId="16" xfId="0" applyNumberFormat="1" applyFill="1" applyBorder="1" applyAlignment="1">
      <alignment horizontal="center"/>
    </xf>
    <xf numFmtId="3" fontId="0" fillId="35" borderId="17" xfId="0" applyNumberFormat="1" applyFont="1" applyFill="1" applyBorder="1" applyAlignment="1">
      <alignment horizontal="right"/>
    </xf>
    <xf numFmtId="3" fontId="0" fillId="35" borderId="20" xfId="0" applyNumberFormat="1" applyFont="1" applyFill="1" applyBorder="1" applyAlignment="1">
      <alignment horizontal="right"/>
    </xf>
    <xf numFmtId="0" fontId="74" fillId="33" borderId="17" xfId="0" applyFont="1" applyFill="1" applyBorder="1" applyAlignment="1">
      <alignment horizontal="right"/>
    </xf>
    <xf numFmtId="0" fontId="74" fillId="33" borderId="20" xfId="0" applyFont="1" applyFill="1" applyBorder="1" applyAlignment="1">
      <alignment horizontal="right"/>
    </xf>
    <xf numFmtId="3" fontId="74" fillId="33" borderId="17" xfId="0" applyNumberFormat="1" applyFont="1" applyFill="1" applyBorder="1" applyAlignment="1">
      <alignment horizontal="right"/>
    </xf>
    <xf numFmtId="0" fontId="95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95" fillId="0" borderId="0" xfId="0" applyFont="1" applyBorder="1" applyAlignment="1">
      <alignment horizontal="center"/>
    </xf>
    <xf numFmtId="3" fontId="74" fillId="36" borderId="73" xfId="0" applyNumberFormat="1" applyFont="1" applyFill="1" applyBorder="1" applyAlignment="1">
      <alignment horizontal="center"/>
    </xf>
    <xf numFmtId="3" fontId="74" fillId="36" borderId="74" xfId="0" applyNumberFormat="1" applyFont="1" applyFill="1" applyBorder="1" applyAlignment="1">
      <alignment horizontal="center"/>
    </xf>
    <xf numFmtId="3" fontId="74" fillId="36" borderId="62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75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74" fillId="33" borderId="14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74" fillId="33" borderId="76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7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74" fillId="33" borderId="16" xfId="0" applyFont="1" applyFill="1" applyBorder="1" applyAlignment="1">
      <alignment horizontal="center"/>
    </xf>
    <xf numFmtId="49" fontId="0" fillId="0" borderId="1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77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3" fillId="36" borderId="78" xfId="0" applyFont="1" applyFill="1" applyBorder="1" applyAlignment="1">
      <alignment horizontal="center" vertical="center" textRotation="90"/>
    </xf>
    <xf numFmtId="0" fontId="23" fillId="36" borderId="79" xfId="0" applyFont="1" applyFill="1" applyBorder="1" applyAlignment="1">
      <alignment horizontal="center" vertical="center" textRotation="90"/>
    </xf>
    <xf numFmtId="0" fontId="23" fillId="36" borderId="80" xfId="0" applyFont="1" applyFill="1" applyBorder="1" applyAlignment="1">
      <alignment horizontal="center" vertical="center" textRotation="90"/>
    </xf>
    <xf numFmtId="0" fontId="23" fillId="36" borderId="81" xfId="0" applyFont="1" applyFill="1" applyBorder="1" applyAlignment="1">
      <alignment horizontal="center" vertical="center" textRotation="90"/>
    </xf>
    <xf numFmtId="0" fontId="23" fillId="36" borderId="82" xfId="0" applyFont="1" applyFill="1" applyBorder="1" applyAlignment="1">
      <alignment horizontal="center" vertical="center" textRotation="90" wrapText="1"/>
    </xf>
    <xf numFmtId="0" fontId="78" fillId="36" borderId="83" xfId="0" applyFont="1" applyFill="1" applyBorder="1" applyAlignment="1">
      <alignment horizontal="center" vertical="center" textRotation="90"/>
    </xf>
    <xf numFmtId="0" fontId="23" fillId="36" borderId="52" xfId="0" applyFont="1" applyFill="1" applyBorder="1" applyAlignment="1">
      <alignment horizontal="center" vertical="center" textRotation="90"/>
    </xf>
    <xf numFmtId="0" fontId="23" fillId="36" borderId="84" xfId="0" applyFont="1" applyFill="1" applyBorder="1" applyAlignment="1">
      <alignment horizontal="center" vertical="center" textRotation="90"/>
    </xf>
    <xf numFmtId="0" fontId="23" fillId="36" borderId="53" xfId="0" applyFont="1" applyFill="1" applyBorder="1" applyAlignment="1">
      <alignment horizontal="center" vertical="center" textRotation="90" wrapText="1"/>
    </xf>
    <xf numFmtId="0" fontId="78" fillId="36" borderId="82" xfId="0" applyFont="1" applyFill="1" applyBorder="1" applyAlignment="1">
      <alignment horizontal="center" vertical="center" textRotation="90"/>
    </xf>
    <xf numFmtId="0" fontId="23" fillId="36" borderId="16" xfId="0" applyFont="1" applyFill="1" applyBorder="1" applyAlignment="1">
      <alignment horizontal="center" vertical="center" textRotation="90"/>
    </xf>
    <xf numFmtId="0" fontId="102" fillId="36" borderId="78" xfId="0" applyFont="1" applyFill="1" applyBorder="1" applyAlignment="1">
      <alignment horizontal="center" vertical="center" textRotation="90"/>
    </xf>
    <xf numFmtId="0" fontId="102" fillId="36" borderId="79" xfId="0" applyFont="1" applyFill="1" applyBorder="1" applyAlignment="1">
      <alignment horizontal="center" vertical="center" textRotation="90"/>
    </xf>
    <xf numFmtId="0" fontId="23" fillId="36" borderId="85" xfId="0" applyFont="1" applyFill="1" applyBorder="1" applyAlignment="1">
      <alignment horizontal="center" vertical="center" textRotation="90"/>
    </xf>
    <xf numFmtId="0" fontId="23" fillId="36" borderId="86" xfId="0" applyFont="1" applyFill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6" fillId="33" borderId="87" xfId="0" applyFont="1" applyFill="1" applyBorder="1" applyAlignment="1">
      <alignment horizontal="center" vertical="center"/>
    </xf>
    <xf numFmtId="0" fontId="6" fillId="33" borderId="88" xfId="0" applyFont="1" applyFill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/>
    </xf>
    <xf numFmtId="0" fontId="6" fillId="33" borderId="90" xfId="0" applyFont="1" applyFill="1" applyBorder="1" applyAlignment="1">
      <alignment horizontal="center" vertical="center"/>
    </xf>
    <xf numFmtId="0" fontId="6" fillId="33" borderId="91" xfId="0" applyFont="1" applyFill="1" applyBorder="1" applyAlignment="1">
      <alignment horizontal="center" vertical="center"/>
    </xf>
    <xf numFmtId="0" fontId="6" fillId="33" borderId="92" xfId="0" applyFont="1" applyFill="1" applyBorder="1" applyAlignment="1">
      <alignment horizontal="center" vertical="center"/>
    </xf>
    <xf numFmtId="0" fontId="16" fillId="36" borderId="93" xfId="0" applyFont="1" applyFill="1" applyBorder="1" applyAlignment="1">
      <alignment horizontal="center" vertical="center"/>
    </xf>
    <xf numFmtId="0" fontId="16" fillId="36" borderId="94" xfId="0" applyFont="1" applyFill="1" applyBorder="1" applyAlignment="1">
      <alignment horizontal="center" vertical="center"/>
    </xf>
    <xf numFmtId="0" fontId="16" fillId="36" borderId="95" xfId="0" applyFont="1" applyFill="1" applyBorder="1" applyAlignment="1">
      <alignment horizontal="center" vertical="center"/>
    </xf>
    <xf numFmtId="0" fontId="16" fillId="36" borderId="96" xfId="0" applyFont="1" applyFill="1" applyBorder="1" applyAlignment="1">
      <alignment horizontal="center" vertical="center"/>
    </xf>
    <xf numFmtId="0" fontId="16" fillId="36" borderId="97" xfId="0" applyFont="1" applyFill="1" applyBorder="1" applyAlignment="1">
      <alignment horizontal="center" vertical="center"/>
    </xf>
    <xf numFmtId="0" fontId="23" fillId="36" borderId="98" xfId="0" applyFont="1" applyFill="1" applyBorder="1" applyAlignment="1">
      <alignment horizontal="center" vertical="center" textRotation="90"/>
    </xf>
    <xf numFmtId="0" fontId="23" fillId="36" borderId="99" xfId="0" applyFont="1" applyFill="1" applyBorder="1" applyAlignment="1">
      <alignment horizontal="center" vertical="center" textRotation="90" wrapText="1"/>
    </xf>
    <xf numFmtId="0" fontId="78" fillId="36" borderId="100" xfId="0" applyFont="1" applyFill="1" applyBorder="1" applyAlignment="1">
      <alignment horizontal="center" vertical="center" textRotation="90"/>
    </xf>
    <xf numFmtId="0" fontId="23" fillId="36" borderId="53" xfId="0" applyFont="1" applyFill="1" applyBorder="1" applyAlignment="1">
      <alignment horizontal="center" vertical="center" textRotation="90"/>
    </xf>
    <xf numFmtId="0" fontId="23" fillId="36" borderId="82" xfId="0" applyFont="1" applyFill="1" applyBorder="1" applyAlignment="1">
      <alignment horizontal="center" vertical="center" textRotation="90"/>
    </xf>
    <xf numFmtId="3" fontId="0" fillId="0" borderId="17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4" fontId="0" fillId="35" borderId="17" xfId="0" applyNumberFormat="1" applyFont="1" applyFill="1" applyBorder="1" applyAlignment="1">
      <alignment horizontal="right" vertical="center"/>
    </xf>
    <xf numFmtId="4" fontId="0" fillId="35" borderId="20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/>
    </xf>
    <xf numFmtId="3" fontId="0" fillId="0" borderId="20" xfId="0" applyNumberFormat="1" applyBorder="1" applyAlignment="1">
      <alignment horizontal="right" vertical="center"/>
    </xf>
    <xf numFmtId="0" fontId="74" fillId="33" borderId="17" xfId="0" applyFont="1" applyFill="1" applyBorder="1" applyAlignment="1">
      <alignment horizontal="center"/>
    </xf>
    <xf numFmtId="0" fontId="74" fillId="33" borderId="20" xfId="0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9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17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74" fillId="33" borderId="16" xfId="0" applyFont="1" applyFill="1" applyBorder="1" applyAlignment="1">
      <alignment horizontal="right" wrapText="1"/>
    </xf>
    <xf numFmtId="0" fontId="74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center" wrapText="1"/>
    </xf>
    <xf numFmtId="0" fontId="78" fillId="0" borderId="0" xfId="0" applyFont="1" applyAlignment="1">
      <alignment horizontal="left"/>
    </xf>
    <xf numFmtId="0" fontId="74" fillId="33" borderId="17" xfId="0" applyFont="1" applyFill="1" applyBorder="1" applyAlignment="1">
      <alignment horizontal="right" wrapText="1"/>
    </xf>
    <xf numFmtId="0" fontId="74" fillId="33" borderId="77" xfId="0" applyFont="1" applyFill="1" applyBorder="1" applyAlignment="1">
      <alignment horizontal="right" wrapText="1"/>
    </xf>
    <xf numFmtId="0" fontId="74" fillId="33" borderId="20" xfId="0" applyFont="1" applyFill="1" applyBorder="1" applyAlignment="1">
      <alignment horizontal="right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tabSelected="1" zoomScalePageLayoutView="0" workbookViewId="0" topLeftCell="A13">
      <selection activeCell="A42" sqref="A42:I42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78" t="s">
        <v>405</v>
      </c>
      <c r="B4" s="278"/>
      <c r="C4" s="278"/>
      <c r="D4" s="278"/>
      <c r="E4" s="278"/>
      <c r="F4" s="278"/>
      <c r="G4" s="278"/>
      <c r="H4" s="278"/>
      <c r="I4" s="278"/>
    </row>
    <row r="18" spans="1:9" ht="20.25">
      <c r="A18" s="279" t="s">
        <v>406</v>
      </c>
      <c r="B18" s="279"/>
      <c r="C18" s="279"/>
      <c r="D18" s="279"/>
      <c r="E18" s="279"/>
      <c r="F18" s="279"/>
      <c r="G18" s="279"/>
      <c r="H18" s="279"/>
      <c r="I18" s="279"/>
    </row>
    <row r="19" spans="1:9" ht="20.25">
      <c r="A19" s="279"/>
      <c r="B19" s="279"/>
      <c r="C19" s="279"/>
      <c r="D19" s="279"/>
      <c r="E19" s="279"/>
      <c r="F19" s="279"/>
      <c r="G19" s="279"/>
      <c r="H19" s="279"/>
      <c r="I19" s="279"/>
    </row>
    <row r="20" spans="1:7" ht="20.25">
      <c r="A20" s="279"/>
      <c r="B20" s="279"/>
      <c r="C20" s="279"/>
      <c r="D20" s="279"/>
      <c r="E20" s="279"/>
      <c r="F20" s="279"/>
      <c r="G20" s="279"/>
    </row>
    <row r="21" spans="1:7" ht="15.75">
      <c r="A21" s="254"/>
      <c r="B21" s="255"/>
      <c r="C21" s="255"/>
      <c r="D21" s="255"/>
      <c r="E21" s="255"/>
      <c r="F21" s="255"/>
      <c r="G21" s="255"/>
    </row>
    <row r="22" spans="1:7" ht="15.75">
      <c r="A22" s="254"/>
      <c r="B22" s="255"/>
      <c r="C22" s="255"/>
      <c r="D22" s="255"/>
      <c r="E22" s="255"/>
      <c r="F22" s="255"/>
      <c r="G22" s="255"/>
    </row>
    <row r="23" spans="1:9" ht="20.25">
      <c r="A23" s="280" t="s">
        <v>296</v>
      </c>
      <c r="B23" s="280"/>
      <c r="C23" s="280"/>
      <c r="D23" s="280"/>
      <c r="E23" s="280"/>
      <c r="F23" s="280"/>
      <c r="G23" s="280"/>
      <c r="H23" s="280"/>
      <c r="I23" s="280"/>
    </row>
    <row r="24" spans="1:7" ht="15.75">
      <c r="A24" s="254"/>
      <c r="B24" s="255"/>
      <c r="C24" s="255"/>
      <c r="D24" s="255"/>
      <c r="E24" s="255"/>
      <c r="F24" s="255"/>
      <c r="G24" s="255"/>
    </row>
    <row r="25" spans="1:7" ht="15.75">
      <c r="A25" s="254"/>
      <c r="B25" s="255"/>
      <c r="C25" s="255"/>
      <c r="D25" s="255"/>
      <c r="E25" s="255"/>
      <c r="F25" s="255"/>
      <c r="G25" s="255"/>
    </row>
    <row r="26" spans="1:7" ht="15.75">
      <c r="A26" s="254"/>
      <c r="B26" s="255"/>
      <c r="C26" s="255"/>
      <c r="D26" s="255"/>
      <c r="E26" s="255"/>
      <c r="F26" s="255"/>
      <c r="G26" s="255"/>
    </row>
    <row r="27" spans="1:7" ht="15.75">
      <c r="A27" s="254"/>
      <c r="B27" s="255"/>
      <c r="C27" s="255"/>
      <c r="D27" s="255"/>
      <c r="E27" s="255"/>
      <c r="F27" s="255"/>
      <c r="G27" s="255"/>
    </row>
    <row r="28" spans="1:7" ht="15.75">
      <c r="A28" s="254"/>
      <c r="B28" s="255"/>
      <c r="C28" s="255"/>
      <c r="D28" s="255"/>
      <c r="E28" s="255"/>
      <c r="F28" s="255"/>
      <c r="G28" s="255"/>
    </row>
    <row r="29" spans="1:7" ht="23.25">
      <c r="A29" s="254"/>
      <c r="B29" s="255"/>
      <c r="C29" s="281"/>
      <c r="D29" s="281"/>
      <c r="E29" s="281"/>
      <c r="F29" s="255"/>
      <c r="G29" s="255"/>
    </row>
    <row r="30" spans="1:7" ht="15.75">
      <c r="A30" s="254"/>
      <c r="B30" s="255"/>
      <c r="C30" s="255"/>
      <c r="D30" s="255"/>
      <c r="E30" s="255"/>
      <c r="F30" s="255"/>
      <c r="G30" s="255"/>
    </row>
    <row r="31" spans="1:7" ht="15.75">
      <c r="A31" s="254"/>
      <c r="B31" s="255"/>
      <c r="C31" s="255"/>
      <c r="D31" s="255"/>
      <c r="E31" s="255"/>
      <c r="F31" s="255"/>
      <c r="G31" s="255"/>
    </row>
    <row r="32" spans="1:7" ht="15.75">
      <c r="A32" s="254"/>
      <c r="B32" s="255"/>
      <c r="C32" s="255"/>
      <c r="D32" s="255"/>
      <c r="E32" s="255"/>
      <c r="F32" s="255"/>
      <c r="G32" s="255"/>
    </row>
    <row r="33" spans="1:7" ht="15.75">
      <c r="A33" s="254"/>
      <c r="B33" s="255"/>
      <c r="C33" s="255"/>
      <c r="D33" s="255"/>
      <c r="E33" s="255"/>
      <c r="F33" s="255"/>
      <c r="G33" s="255"/>
    </row>
    <row r="34" spans="1:7" ht="15.75">
      <c r="A34" s="254"/>
      <c r="B34" s="255"/>
      <c r="C34" s="255"/>
      <c r="D34" s="255"/>
      <c r="E34" s="255"/>
      <c r="F34" s="255"/>
      <c r="G34" s="255"/>
    </row>
    <row r="35" spans="1:7" ht="15.75">
      <c r="A35" s="254"/>
      <c r="B35" s="255"/>
      <c r="C35" s="255"/>
      <c r="D35" s="255"/>
      <c r="E35" s="255"/>
      <c r="F35" s="255"/>
      <c r="G35" s="255"/>
    </row>
    <row r="36" spans="1:7" ht="15.75">
      <c r="A36" s="254"/>
      <c r="B36" s="255"/>
      <c r="C36" s="255"/>
      <c r="D36" s="255"/>
      <c r="E36" s="255"/>
      <c r="F36" s="255"/>
      <c r="G36" s="255"/>
    </row>
    <row r="37" spans="1:7" ht="15.75">
      <c r="A37" s="254"/>
      <c r="B37" s="255"/>
      <c r="C37" s="255"/>
      <c r="D37" s="255"/>
      <c r="E37" s="255"/>
      <c r="F37" s="255"/>
      <c r="G37" s="255"/>
    </row>
    <row r="38" spans="1:9" ht="15.75">
      <c r="A38" s="276" t="s">
        <v>407</v>
      </c>
      <c r="B38" s="276"/>
      <c r="C38" s="276"/>
      <c r="D38" s="276"/>
      <c r="E38" s="276"/>
      <c r="F38" s="276"/>
      <c r="G38" s="276"/>
      <c r="H38" s="276"/>
      <c r="I38" s="276"/>
    </row>
    <row r="39" spans="1:9" ht="15.75">
      <c r="A39" s="276" t="s">
        <v>408</v>
      </c>
      <c r="B39" s="276"/>
      <c r="C39" s="276"/>
      <c r="D39" s="276"/>
      <c r="E39" s="276"/>
      <c r="F39" s="276"/>
      <c r="G39" s="276"/>
      <c r="H39" s="276"/>
      <c r="I39" s="276"/>
    </row>
    <row r="40" spans="1:9" ht="15.75">
      <c r="A40" s="254"/>
      <c r="B40" s="255"/>
      <c r="C40" s="255"/>
      <c r="D40" s="255"/>
      <c r="E40" s="255"/>
      <c r="F40" s="255"/>
      <c r="G40" s="255"/>
      <c r="H40" s="256"/>
      <c r="I40" s="256"/>
    </row>
    <row r="41" spans="1:9" ht="15.75">
      <c r="A41" s="254"/>
      <c r="B41" s="255"/>
      <c r="C41" s="255"/>
      <c r="D41" s="255"/>
      <c r="E41" s="255"/>
      <c r="F41" s="255"/>
      <c r="G41" s="255"/>
      <c r="H41" s="256"/>
      <c r="I41" s="256"/>
    </row>
    <row r="42" spans="1:9" ht="15">
      <c r="A42" s="277" t="s">
        <v>432</v>
      </c>
      <c r="B42" s="277"/>
      <c r="C42" s="277"/>
      <c r="D42" s="277"/>
      <c r="E42" s="277"/>
      <c r="F42" s="277"/>
      <c r="G42" s="277"/>
      <c r="H42" s="277"/>
      <c r="I42" s="277"/>
    </row>
    <row r="43" spans="1:7" ht="15">
      <c r="A43" s="256"/>
      <c r="B43" s="256"/>
      <c r="C43" s="256"/>
      <c r="D43" s="256"/>
      <c r="E43" s="256"/>
      <c r="F43" s="256"/>
      <c r="G43" s="256"/>
    </row>
    <row r="44" spans="1:7" ht="15">
      <c r="A44" s="256"/>
      <c r="B44" s="256"/>
      <c r="C44" s="256"/>
      <c r="D44" s="256"/>
      <c r="E44" s="256"/>
      <c r="F44" s="256"/>
      <c r="G44" s="256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:10" ht="18.75" thickBot="1">
      <c r="A2" s="282" t="s">
        <v>90</v>
      </c>
      <c r="B2" s="282"/>
      <c r="C2" s="282"/>
      <c r="D2" s="282"/>
      <c r="E2" s="282"/>
      <c r="F2" s="282"/>
      <c r="G2" s="282"/>
      <c r="H2" s="282"/>
      <c r="I2" s="282"/>
      <c r="J2" s="282"/>
    </row>
    <row r="5" spans="1:10" ht="18.75" customHeight="1">
      <c r="A5" s="310" t="s">
        <v>134</v>
      </c>
      <c r="B5" s="310"/>
      <c r="C5" s="310"/>
      <c r="D5" s="310"/>
      <c r="E5" s="310"/>
      <c r="F5" s="310"/>
      <c r="G5" s="310"/>
      <c r="H5" s="310"/>
      <c r="I5" s="310"/>
      <c r="J5" s="310"/>
    </row>
    <row r="6" spans="3:10" ht="15.75">
      <c r="C6" s="1"/>
      <c r="D6" s="162"/>
      <c r="E6" s="162"/>
      <c r="F6" s="162"/>
      <c r="G6" s="162"/>
      <c r="H6" s="162"/>
      <c r="I6" s="162"/>
      <c r="J6" s="162"/>
    </row>
    <row r="7" spans="3:10" ht="15.75">
      <c r="C7" s="1"/>
      <c r="D7" s="162"/>
      <c r="E7" s="162"/>
      <c r="F7" s="162"/>
      <c r="G7" s="162"/>
      <c r="H7" s="162"/>
      <c r="I7" s="162"/>
      <c r="J7" s="162"/>
    </row>
    <row r="8" ht="15.75" thickBot="1"/>
    <row r="9" spans="2:10" ht="15">
      <c r="B9" s="163"/>
      <c r="C9" s="357" t="s">
        <v>135</v>
      </c>
      <c r="D9" s="358"/>
      <c r="E9" s="357" t="s">
        <v>136</v>
      </c>
      <c r="F9" s="358"/>
      <c r="G9" s="357" t="s">
        <v>137</v>
      </c>
      <c r="H9" s="358"/>
      <c r="I9" s="357" t="s">
        <v>138</v>
      </c>
      <c r="J9" s="359"/>
    </row>
    <row r="10" spans="2:10" ht="15">
      <c r="B10" s="164" t="s">
        <v>139</v>
      </c>
      <c r="C10" s="352">
        <v>1710</v>
      </c>
      <c r="D10" s="354"/>
      <c r="E10" s="352">
        <v>1062</v>
      </c>
      <c r="F10" s="354"/>
      <c r="G10" s="356">
        <v>31</v>
      </c>
      <c r="H10" s="339"/>
      <c r="I10" s="356">
        <v>26</v>
      </c>
      <c r="J10" s="353"/>
    </row>
    <row r="11" spans="2:10" ht="15">
      <c r="B11" s="165" t="s">
        <v>140</v>
      </c>
      <c r="C11" s="352">
        <v>1816</v>
      </c>
      <c r="D11" s="354"/>
      <c r="E11" s="352">
        <v>816</v>
      </c>
      <c r="F11" s="354"/>
      <c r="G11" s="356">
        <v>15</v>
      </c>
      <c r="H11" s="339"/>
      <c r="I11" s="356">
        <v>17</v>
      </c>
      <c r="J11" s="353"/>
    </row>
    <row r="12" spans="2:10" ht="15">
      <c r="B12" s="164" t="s">
        <v>141</v>
      </c>
      <c r="C12" s="352">
        <v>2204</v>
      </c>
      <c r="D12" s="339"/>
      <c r="E12" s="352">
        <v>922</v>
      </c>
      <c r="F12" s="339"/>
      <c r="G12" s="352">
        <v>35</v>
      </c>
      <c r="H12" s="339"/>
      <c r="I12" s="352">
        <v>9</v>
      </c>
      <c r="J12" s="353"/>
    </row>
    <row r="13" spans="2:10" ht="15">
      <c r="B13" s="165" t="s">
        <v>142</v>
      </c>
      <c r="C13" s="352">
        <v>2003</v>
      </c>
      <c r="D13" s="354"/>
      <c r="E13" s="352">
        <v>818</v>
      </c>
      <c r="F13" s="354"/>
      <c r="G13" s="352">
        <v>34</v>
      </c>
      <c r="H13" s="354"/>
      <c r="I13" s="352">
        <v>7</v>
      </c>
      <c r="J13" s="355"/>
    </row>
    <row r="14" spans="2:10" ht="15.75" thickBot="1">
      <c r="B14" s="166" t="s">
        <v>34</v>
      </c>
      <c r="C14" s="349">
        <f>SUM(C10:D13)</f>
        <v>7733</v>
      </c>
      <c r="D14" s="350"/>
      <c r="E14" s="349">
        <f>SUM(E10:F13)</f>
        <v>3618</v>
      </c>
      <c r="F14" s="350"/>
      <c r="G14" s="349">
        <f>SUM(G10:H13)</f>
        <v>115</v>
      </c>
      <c r="H14" s="350"/>
      <c r="I14" s="349">
        <f>SUM(I10:J13)</f>
        <v>59</v>
      </c>
      <c r="J14" s="351"/>
    </row>
    <row r="16" spans="2:5" ht="15">
      <c r="B16" s="34" t="s">
        <v>19</v>
      </c>
      <c r="C16" s="34"/>
      <c r="D16" s="34"/>
      <c r="E16" s="34"/>
    </row>
  </sheetData>
  <sheetProtection/>
  <mergeCells count="26">
    <mergeCell ref="A2:J2"/>
    <mergeCell ref="A5:J5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4:D14"/>
    <mergeCell ref="E14:F14"/>
    <mergeCell ref="G14:H14"/>
    <mergeCell ref="I14:J14"/>
    <mergeCell ref="C12:D12"/>
    <mergeCell ref="E12:F12"/>
    <mergeCell ref="G12:H12"/>
    <mergeCell ref="I12:J12"/>
    <mergeCell ref="C13:D13"/>
    <mergeCell ref="E13:F13"/>
    <mergeCell ref="G13:H13"/>
    <mergeCell ref="I13:J13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&amp;L21.05.2010&amp;CTÜRKİYE ODALAR ve BORSALAR BİRLİĞİ
Bilgi Hizmetleri Dairesi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M52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10" max="10" width="9.140625" style="0" customWidth="1"/>
  </cols>
  <sheetData>
    <row r="2" spans="1:11" ht="17.25" customHeight="1" thickBot="1">
      <c r="A2" s="323" t="s">
        <v>90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5" spans="2:11" ht="16.5" customHeight="1">
      <c r="B5" s="310" t="s">
        <v>143</v>
      </c>
      <c r="C5" s="310"/>
      <c r="D5" s="310"/>
      <c r="E5" s="310"/>
      <c r="F5" s="310"/>
      <c r="G5" s="310"/>
      <c r="H5" s="310"/>
      <c r="I5" s="310"/>
      <c r="J5" s="310"/>
      <c r="K5" s="310"/>
    </row>
    <row r="7" spans="4:8" ht="15">
      <c r="D7" s="346" t="s">
        <v>144</v>
      </c>
      <c r="E7" s="346"/>
      <c r="F7" s="346"/>
      <c r="G7" s="346"/>
      <c r="H7" s="346"/>
    </row>
    <row r="9" spans="2:10" ht="15" customHeight="1">
      <c r="B9" s="150" t="s">
        <v>145</v>
      </c>
      <c r="C9" s="366" t="s">
        <v>146</v>
      </c>
      <c r="D9" s="366"/>
      <c r="E9" s="366" t="s">
        <v>147</v>
      </c>
      <c r="F9" s="366"/>
      <c r="G9" s="366"/>
      <c r="H9" s="366"/>
      <c r="I9" s="150" t="s">
        <v>10</v>
      </c>
      <c r="J9" s="150" t="s">
        <v>148</v>
      </c>
    </row>
    <row r="10" spans="2:10" ht="30" customHeight="1">
      <c r="B10" s="167">
        <v>1</v>
      </c>
      <c r="C10" s="360" t="s">
        <v>149</v>
      </c>
      <c r="D10" s="361"/>
      <c r="E10" s="374" t="s">
        <v>150</v>
      </c>
      <c r="F10" s="372"/>
      <c r="G10" s="372"/>
      <c r="H10" s="373"/>
      <c r="I10" s="168">
        <v>17</v>
      </c>
      <c r="J10" s="169">
        <f>(I10/265)*100</f>
        <v>6.415094339622642</v>
      </c>
    </row>
    <row r="11" spans="2:10" ht="15" customHeight="1">
      <c r="B11" s="170">
        <v>2</v>
      </c>
      <c r="C11" s="360" t="s">
        <v>151</v>
      </c>
      <c r="D11" s="361"/>
      <c r="E11" s="369" t="s">
        <v>152</v>
      </c>
      <c r="F11" s="370"/>
      <c r="G11" s="370"/>
      <c r="H11" s="371"/>
      <c r="I11" s="168">
        <v>16</v>
      </c>
      <c r="J11" s="169">
        <f aca="true" t="shared" si="0" ref="J11:J19">(I11/265)*100</f>
        <v>6.037735849056604</v>
      </c>
    </row>
    <row r="12" spans="2:10" ht="15">
      <c r="B12" s="170">
        <v>3</v>
      </c>
      <c r="C12" s="360" t="s">
        <v>153</v>
      </c>
      <c r="D12" s="361"/>
      <c r="E12" s="369" t="s">
        <v>154</v>
      </c>
      <c r="F12" s="372"/>
      <c r="G12" s="372"/>
      <c r="H12" s="373"/>
      <c r="I12" s="168">
        <v>11</v>
      </c>
      <c r="J12" s="169">
        <f t="shared" si="0"/>
        <v>4.150943396226415</v>
      </c>
    </row>
    <row r="13" spans="2:10" ht="15" customHeight="1">
      <c r="B13" s="167">
        <v>4</v>
      </c>
      <c r="C13" s="360" t="s">
        <v>155</v>
      </c>
      <c r="D13" s="361"/>
      <c r="E13" s="369" t="s">
        <v>156</v>
      </c>
      <c r="F13" s="372"/>
      <c r="G13" s="372"/>
      <c r="H13" s="373"/>
      <c r="I13" s="168">
        <v>9</v>
      </c>
      <c r="J13" s="169">
        <f t="shared" si="0"/>
        <v>3.3962264150943398</v>
      </c>
    </row>
    <row r="14" spans="2:10" ht="29.25" customHeight="1">
      <c r="B14" s="170">
        <v>5</v>
      </c>
      <c r="C14" s="360" t="s">
        <v>157</v>
      </c>
      <c r="D14" s="361"/>
      <c r="E14" s="374" t="s">
        <v>158</v>
      </c>
      <c r="F14" s="372"/>
      <c r="G14" s="372"/>
      <c r="H14" s="373"/>
      <c r="I14" s="168">
        <v>7</v>
      </c>
      <c r="J14" s="169">
        <f t="shared" si="0"/>
        <v>2.6415094339622645</v>
      </c>
    </row>
    <row r="15" spans="2:13" ht="15">
      <c r="B15" s="167">
        <v>6</v>
      </c>
      <c r="C15" s="360" t="s">
        <v>159</v>
      </c>
      <c r="D15" s="361"/>
      <c r="E15" s="369" t="s">
        <v>160</v>
      </c>
      <c r="F15" s="372"/>
      <c r="G15" s="372"/>
      <c r="H15" s="373"/>
      <c r="I15" s="168">
        <v>6</v>
      </c>
      <c r="J15" s="169">
        <f t="shared" si="0"/>
        <v>2.2641509433962264</v>
      </c>
      <c r="M15" s="171"/>
    </row>
    <row r="16" spans="2:10" ht="48" customHeight="1">
      <c r="B16" s="170">
        <v>7</v>
      </c>
      <c r="C16" s="360" t="s">
        <v>161</v>
      </c>
      <c r="D16" s="361"/>
      <c r="E16" s="369" t="s">
        <v>162</v>
      </c>
      <c r="F16" s="372"/>
      <c r="G16" s="372"/>
      <c r="H16" s="373"/>
      <c r="I16" s="168">
        <v>4</v>
      </c>
      <c r="J16" s="169">
        <f t="shared" si="0"/>
        <v>1.509433962264151</v>
      </c>
    </row>
    <row r="17" spans="2:10" ht="31.5" customHeight="1">
      <c r="B17" s="167">
        <v>8</v>
      </c>
      <c r="C17" s="367" t="s">
        <v>163</v>
      </c>
      <c r="D17" s="368"/>
      <c r="E17" s="369" t="s">
        <v>164</v>
      </c>
      <c r="F17" s="370"/>
      <c r="G17" s="370"/>
      <c r="H17" s="371"/>
      <c r="I17" s="168">
        <v>4</v>
      </c>
      <c r="J17" s="169">
        <f t="shared" si="0"/>
        <v>1.509433962264151</v>
      </c>
    </row>
    <row r="18" spans="2:10" ht="15">
      <c r="B18" s="170">
        <v>9</v>
      </c>
      <c r="C18" s="360" t="s">
        <v>165</v>
      </c>
      <c r="D18" s="361"/>
      <c r="E18" s="369" t="s">
        <v>166</v>
      </c>
      <c r="F18" s="372"/>
      <c r="G18" s="372"/>
      <c r="H18" s="373"/>
      <c r="I18" s="168">
        <v>4</v>
      </c>
      <c r="J18" s="169">
        <f t="shared" si="0"/>
        <v>1.509433962264151</v>
      </c>
    </row>
    <row r="19" spans="2:10" ht="15">
      <c r="B19" s="167">
        <v>10</v>
      </c>
      <c r="C19" s="367" t="s">
        <v>167</v>
      </c>
      <c r="D19" s="368"/>
      <c r="E19" s="369" t="s">
        <v>168</v>
      </c>
      <c r="F19" s="372"/>
      <c r="G19" s="372"/>
      <c r="H19" s="373"/>
      <c r="I19" s="168">
        <v>4</v>
      </c>
      <c r="J19" s="169">
        <f t="shared" si="0"/>
        <v>1.509433962264151</v>
      </c>
    </row>
    <row r="20" spans="2:4" ht="15">
      <c r="B20" s="34" t="s">
        <v>19</v>
      </c>
      <c r="C20" s="34"/>
      <c r="D20" s="34"/>
    </row>
    <row r="21" spans="4:8" ht="15">
      <c r="D21" s="346" t="s">
        <v>169</v>
      </c>
      <c r="E21" s="346"/>
      <c r="F21" s="346"/>
      <c r="G21" s="346"/>
      <c r="H21" s="346"/>
    </row>
    <row r="23" spans="2:10" ht="30.75" customHeight="1">
      <c r="B23" s="150" t="s">
        <v>145</v>
      </c>
      <c r="C23" s="366" t="s">
        <v>146</v>
      </c>
      <c r="D23" s="366"/>
      <c r="E23" s="366" t="s">
        <v>147</v>
      </c>
      <c r="F23" s="366"/>
      <c r="G23" s="366"/>
      <c r="H23" s="366"/>
      <c r="I23" s="150" t="s">
        <v>10</v>
      </c>
      <c r="J23" s="150" t="s">
        <v>148</v>
      </c>
    </row>
    <row r="24" spans="2:10" ht="31.5" customHeight="1">
      <c r="B24" s="167">
        <v>1</v>
      </c>
      <c r="C24" s="360" t="s">
        <v>149</v>
      </c>
      <c r="D24" s="361"/>
      <c r="E24" s="365" t="s">
        <v>150</v>
      </c>
      <c r="F24" s="363"/>
      <c r="G24" s="363"/>
      <c r="H24" s="364"/>
      <c r="I24" s="168">
        <v>417</v>
      </c>
      <c r="J24" s="169">
        <f>(I24/3994)*100</f>
        <v>10.440660991487231</v>
      </c>
    </row>
    <row r="25" spans="2:10" ht="31.5" customHeight="1">
      <c r="B25" s="170">
        <v>2</v>
      </c>
      <c r="C25" s="360" t="s">
        <v>170</v>
      </c>
      <c r="D25" s="361"/>
      <c r="E25" s="365" t="s">
        <v>171</v>
      </c>
      <c r="F25" s="363"/>
      <c r="G25" s="363"/>
      <c r="H25" s="364"/>
      <c r="I25" s="168">
        <v>130</v>
      </c>
      <c r="J25" s="169">
        <f aca="true" t="shared" si="1" ref="J25:J33">(I25/3994)*100</f>
        <v>3.254882323485228</v>
      </c>
    </row>
    <row r="26" spans="2:10" ht="30" customHeight="1">
      <c r="B26" s="167">
        <v>3</v>
      </c>
      <c r="C26" s="360" t="s">
        <v>157</v>
      </c>
      <c r="D26" s="361"/>
      <c r="E26" s="365" t="s">
        <v>158</v>
      </c>
      <c r="F26" s="363"/>
      <c r="G26" s="363"/>
      <c r="H26" s="364"/>
      <c r="I26" s="168">
        <v>90</v>
      </c>
      <c r="J26" s="169">
        <f t="shared" si="1"/>
        <v>2.2533800701051576</v>
      </c>
    </row>
    <row r="27" spans="2:10" ht="28.5" customHeight="1">
      <c r="B27" s="170">
        <v>4</v>
      </c>
      <c r="C27" s="360" t="s">
        <v>172</v>
      </c>
      <c r="D27" s="361"/>
      <c r="E27" s="362" t="s">
        <v>173</v>
      </c>
      <c r="F27" s="363"/>
      <c r="G27" s="363"/>
      <c r="H27" s="364"/>
      <c r="I27" s="168">
        <v>79</v>
      </c>
      <c r="J27" s="169">
        <f t="shared" si="1"/>
        <v>1.9779669504256383</v>
      </c>
    </row>
    <row r="28" spans="2:10" ht="15">
      <c r="B28" s="167">
        <v>5</v>
      </c>
      <c r="C28" s="360" t="s">
        <v>174</v>
      </c>
      <c r="D28" s="361"/>
      <c r="E28" s="362" t="s">
        <v>175</v>
      </c>
      <c r="F28" s="363"/>
      <c r="G28" s="363"/>
      <c r="H28" s="364"/>
      <c r="I28" s="168">
        <v>72</v>
      </c>
      <c r="J28" s="169">
        <f t="shared" si="1"/>
        <v>1.8027040560841263</v>
      </c>
    </row>
    <row r="29" spans="2:10" ht="15">
      <c r="B29" s="170">
        <v>6</v>
      </c>
      <c r="C29" s="360" t="s">
        <v>176</v>
      </c>
      <c r="D29" s="361"/>
      <c r="E29" s="362" t="s">
        <v>177</v>
      </c>
      <c r="F29" s="363"/>
      <c r="G29" s="363"/>
      <c r="H29" s="364"/>
      <c r="I29" s="168">
        <v>53</v>
      </c>
      <c r="J29" s="169">
        <f t="shared" si="1"/>
        <v>1.3269904857285928</v>
      </c>
    </row>
    <row r="30" spans="2:10" ht="44.25" customHeight="1">
      <c r="B30" s="167">
        <v>7</v>
      </c>
      <c r="C30" s="360" t="s">
        <v>178</v>
      </c>
      <c r="D30" s="361"/>
      <c r="E30" s="362" t="s">
        <v>179</v>
      </c>
      <c r="F30" s="363"/>
      <c r="G30" s="363"/>
      <c r="H30" s="364"/>
      <c r="I30" s="168">
        <v>49</v>
      </c>
      <c r="J30" s="169">
        <f t="shared" si="1"/>
        <v>1.226840260390586</v>
      </c>
    </row>
    <row r="31" spans="2:10" ht="29.25" customHeight="1">
      <c r="B31" s="170">
        <v>8</v>
      </c>
      <c r="C31" s="360" t="s">
        <v>180</v>
      </c>
      <c r="D31" s="361"/>
      <c r="E31" s="362" t="s">
        <v>181</v>
      </c>
      <c r="F31" s="363"/>
      <c r="G31" s="363"/>
      <c r="H31" s="364"/>
      <c r="I31" s="168">
        <v>48</v>
      </c>
      <c r="J31" s="169">
        <f t="shared" si="1"/>
        <v>1.2018027040560841</v>
      </c>
    </row>
    <row r="32" spans="2:10" ht="31.5" customHeight="1">
      <c r="B32" s="167">
        <v>9</v>
      </c>
      <c r="C32" s="360" t="s">
        <v>182</v>
      </c>
      <c r="D32" s="361"/>
      <c r="E32" s="362" t="s">
        <v>183</v>
      </c>
      <c r="F32" s="363"/>
      <c r="G32" s="363"/>
      <c r="H32" s="364"/>
      <c r="I32" s="168">
        <v>47</v>
      </c>
      <c r="J32" s="169">
        <f t="shared" si="1"/>
        <v>1.1767651477215824</v>
      </c>
    </row>
    <row r="33" spans="2:10" ht="15">
      <c r="B33" s="170">
        <v>10</v>
      </c>
      <c r="C33" s="360" t="s">
        <v>155</v>
      </c>
      <c r="D33" s="361"/>
      <c r="E33" s="362" t="s">
        <v>156</v>
      </c>
      <c r="F33" s="363"/>
      <c r="G33" s="363"/>
      <c r="H33" s="364"/>
      <c r="I33" s="168">
        <v>46</v>
      </c>
      <c r="J33" s="169">
        <f t="shared" si="1"/>
        <v>1.1517275913870806</v>
      </c>
    </row>
    <row r="34" spans="2:4" ht="15">
      <c r="B34" s="34" t="s">
        <v>19</v>
      </c>
      <c r="C34" s="34"/>
      <c r="D34" s="34"/>
    </row>
    <row r="35" spans="2:5" ht="15" customHeight="1">
      <c r="B35" s="34"/>
      <c r="C35" s="34"/>
      <c r="D35" s="34"/>
      <c r="E35" s="34"/>
    </row>
    <row r="38" spans="4:8" ht="15">
      <c r="D38" s="346" t="s">
        <v>184</v>
      </c>
      <c r="E38" s="346"/>
      <c r="F38" s="346"/>
      <c r="G38" s="346"/>
      <c r="H38" s="346"/>
    </row>
    <row r="40" spans="2:10" ht="33" customHeight="1">
      <c r="B40" s="150" t="s">
        <v>145</v>
      </c>
      <c r="C40" s="366" t="s">
        <v>146</v>
      </c>
      <c r="D40" s="366"/>
      <c r="E40" s="366" t="s">
        <v>147</v>
      </c>
      <c r="F40" s="366"/>
      <c r="G40" s="366"/>
      <c r="H40" s="366"/>
      <c r="I40" s="150" t="s">
        <v>10</v>
      </c>
      <c r="J40" s="150" t="s">
        <v>148</v>
      </c>
    </row>
    <row r="41" spans="2:10" ht="34.5" customHeight="1">
      <c r="B41" s="167">
        <v>1</v>
      </c>
      <c r="C41" s="360" t="s">
        <v>149</v>
      </c>
      <c r="D41" s="361"/>
      <c r="E41" s="365" t="s">
        <v>150</v>
      </c>
      <c r="F41" s="363"/>
      <c r="G41" s="363"/>
      <c r="H41" s="364"/>
      <c r="I41" s="168">
        <v>622</v>
      </c>
      <c r="J41" s="169">
        <f>(I41/4855)*100</f>
        <v>12.81153450051493</v>
      </c>
    </row>
    <row r="42" spans="2:10" ht="46.5" customHeight="1">
      <c r="B42" s="170">
        <v>2</v>
      </c>
      <c r="C42" s="360" t="s">
        <v>185</v>
      </c>
      <c r="D42" s="361"/>
      <c r="E42" s="365" t="s">
        <v>162</v>
      </c>
      <c r="F42" s="363"/>
      <c r="G42" s="363"/>
      <c r="H42" s="364"/>
      <c r="I42" s="168">
        <v>296</v>
      </c>
      <c r="J42" s="169">
        <f aca="true" t="shared" si="2" ref="J42:J50">(I42/4855)*100</f>
        <v>6.096807415036045</v>
      </c>
    </row>
    <row r="43" spans="2:10" ht="34.5" customHeight="1">
      <c r="B43" s="167">
        <v>3</v>
      </c>
      <c r="C43" s="360" t="s">
        <v>157</v>
      </c>
      <c r="D43" s="361"/>
      <c r="E43" s="365" t="s">
        <v>158</v>
      </c>
      <c r="F43" s="363"/>
      <c r="G43" s="363"/>
      <c r="H43" s="364"/>
      <c r="I43" s="168">
        <v>241</v>
      </c>
      <c r="J43" s="169">
        <f t="shared" si="2"/>
        <v>4.963954685890834</v>
      </c>
    </row>
    <row r="44" spans="2:10" ht="46.5" customHeight="1">
      <c r="B44" s="170">
        <v>4</v>
      </c>
      <c r="C44" s="360" t="s">
        <v>186</v>
      </c>
      <c r="D44" s="361"/>
      <c r="E44" s="362" t="s">
        <v>187</v>
      </c>
      <c r="F44" s="363"/>
      <c r="G44" s="363"/>
      <c r="H44" s="364"/>
      <c r="I44" s="168">
        <v>189</v>
      </c>
      <c r="J44" s="169">
        <f t="shared" si="2"/>
        <v>3.892893923789907</v>
      </c>
    </row>
    <row r="45" spans="2:10" ht="34.5" customHeight="1">
      <c r="B45" s="167">
        <v>5</v>
      </c>
      <c r="C45" s="360" t="s">
        <v>188</v>
      </c>
      <c r="D45" s="361"/>
      <c r="E45" s="362" t="s">
        <v>189</v>
      </c>
      <c r="F45" s="363"/>
      <c r="G45" s="363"/>
      <c r="H45" s="364"/>
      <c r="I45" s="168">
        <v>107</v>
      </c>
      <c r="J45" s="169">
        <f t="shared" si="2"/>
        <v>2.203913491246138</v>
      </c>
    </row>
    <row r="46" spans="2:10" ht="15">
      <c r="B46" s="170">
        <v>6</v>
      </c>
      <c r="C46" s="360" t="s">
        <v>174</v>
      </c>
      <c r="D46" s="361"/>
      <c r="E46" s="362" t="s">
        <v>175</v>
      </c>
      <c r="F46" s="363"/>
      <c r="G46" s="363"/>
      <c r="H46" s="364"/>
      <c r="I46" s="168">
        <v>90</v>
      </c>
      <c r="J46" s="169">
        <f t="shared" si="2"/>
        <v>1.8537590113285274</v>
      </c>
    </row>
    <row r="47" spans="2:10" ht="49.5" customHeight="1">
      <c r="B47" s="167">
        <v>7</v>
      </c>
      <c r="C47" s="360" t="s">
        <v>190</v>
      </c>
      <c r="D47" s="361"/>
      <c r="E47" s="362" t="s">
        <v>191</v>
      </c>
      <c r="F47" s="363"/>
      <c r="G47" s="363"/>
      <c r="H47" s="364"/>
      <c r="I47" s="168">
        <v>86</v>
      </c>
      <c r="J47" s="169">
        <f t="shared" si="2"/>
        <v>1.7713697219361484</v>
      </c>
    </row>
    <row r="48" spans="2:10" ht="15">
      <c r="B48" s="170">
        <v>8</v>
      </c>
      <c r="C48" s="360" t="s">
        <v>192</v>
      </c>
      <c r="D48" s="361"/>
      <c r="E48" s="362" t="s">
        <v>193</v>
      </c>
      <c r="F48" s="363"/>
      <c r="G48" s="363"/>
      <c r="H48" s="364"/>
      <c r="I48" s="168">
        <v>80</v>
      </c>
      <c r="J48" s="169">
        <f t="shared" si="2"/>
        <v>1.6477857878475797</v>
      </c>
    </row>
    <row r="49" spans="2:10" ht="30" customHeight="1">
      <c r="B49" s="167">
        <v>9</v>
      </c>
      <c r="C49" s="360" t="s">
        <v>194</v>
      </c>
      <c r="D49" s="361"/>
      <c r="E49" s="362" t="s">
        <v>195</v>
      </c>
      <c r="F49" s="363"/>
      <c r="G49" s="363"/>
      <c r="H49" s="364"/>
      <c r="I49" s="168">
        <v>76</v>
      </c>
      <c r="J49" s="169">
        <f t="shared" si="2"/>
        <v>1.565396498455201</v>
      </c>
    </row>
    <row r="50" spans="2:10" ht="31.5" customHeight="1">
      <c r="B50" s="170">
        <v>10</v>
      </c>
      <c r="C50" s="360" t="s">
        <v>196</v>
      </c>
      <c r="D50" s="361"/>
      <c r="E50" s="362" t="s">
        <v>197</v>
      </c>
      <c r="F50" s="363"/>
      <c r="G50" s="363"/>
      <c r="H50" s="364"/>
      <c r="I50" s="168">
        <v>74</v>
      </c>
      <c r="J50" s="169">
        <f t="shared" si="2"/>
        <v>1.5242018537590112</v>
      </c>
    </row>
    <row r="51" spans="3:5" ht="15">
      <c r="C51" s="34"/>
      <c r="D51" s="34"/>
      <c r="E51" s="34"/>
    </row>
    <row r="52" ht="15">
      <c r="B52" s="34" t="s">
        <v>19</v>
      </c>
    </row>
  </sheetData>
  <sheetProtection/>
  <mergeCells count="71">
    <mergeCell ref="C10:D10"/>
    <mergeCell ref="E10:H10"/>
    <mergeCell ref="A2:K2"/>
    <mergeCell ref="B5:K5"/>
    <mergeCell ref="D7:H7"/>
    <mergeCell ref="C9:D9"/>
    <mergeCell ref="E9:H9"/>
    <mergeCell ref="C11:D11"/>
    <mergeCell ref="E11:H11"/>
    <mergeCell ref="C12:D12"/>
    <mergeCell ref="E12:H12"/>
    <mergeCell ref="C13:D13"/>
    <mergeCell ref="E13:H13"/>
    <mergeCell ref="C14:D14"/>
    <mergeCell ref="E14:H14"/>
    <mergeCell ref="C15:D15"/>
    <mergeCell ref="E15:H15"/>
    <mergeCell ref="C16:D16"/>
    <mergeCell ref="E16:H16"/>
    <mergeCell ref="C25:D25"/>
    <mergeCell ref="E25:H25"/>
    <mergeCell ref="C17:D17"/>
    <mergeCell ref="E17:H17"/>
    <mergeCell ref="C18:D18"/>
    <mergeCell ref="E18:H18"/>
    <mergeCell ref="C19:D19"/>
    <mergeCell ref="E19:H19"/>
    <mergeCell ref="D21:H21"/>
    <mergeCell ref="C23:D23"/>
    <mergeCell ref="E23:H23"/>
    <mergeCell ref="C24:D24"/>
    <mergeCell ref="E24:H24"/>
    <mergeCell ref="C26:D26"/>
    <mergeCell ref="E26:H26"/>
    <mergeCell ref="C27:D27"/>
    <mergeCell ref="E27:H27"/>
    <mergeCell ref="C28:D28"/>
    <mergeCell ref="E28:H28"/>
    <mergeCell ref="C40:D40"/>
    <mergeCell ref="E40:H40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D38:H38"/>
    <mergeCell ref="C41:D41"/>
    <mergeCell ref="E41:H41"/>
    <mergeCell ref="C42:D42"/>
    <mergeCell ref="E42:H42"/>
    <mergeCell ref="C43:D43"/>
    <mergeCell ref="E43:H43"/>
    <mergeCell ref="C44:D44"/>
    <mergeCell ref="E44:H44"/>
    <mergeCell ref="C45:D45"/>
    <mergeCell ref="E45:H45"/>
    <mergeCell ref="C46:D46"/>
    <mergeCell ref="E46:H46"/>
    <mergeCell ref="C50:D50"/>
    <mergeCell ref="E50:H50"/>
    <mergeCell ref="C47:D47"/>
    <mergeCell ref="E47:H47"/>
    <mergeCell ref="C48:D48"/>
    <mergeCell ref="E48:H48"/>
    <mergeCell ref="C49:D49"/>
    <mergeCell ref="E49:H49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&amp;L21.05.2010&amp;CTÜRKİYE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17.8515625" style="174" customWidth="1"/>
    <col min="2" max="2" width="5.421875" style="173" customWidth="1"/>
    <col min="3" max="3" width="4.00390625" style="173" bestFit="1" customWidth="1"/>
    <col min="4" max="4" width="5.57421875" style="173" customWidth="1"/>
    <col min="5" max="6" width="4.00390625" style="173" bestFit="1" customWidth="1"/>
    <col min="7" max="7" width="4.421875" style="173" customWidth="1"/>
    <col min="8" max="8" width="4.00390625" style="173" bestFit="1" customWidth="1"/>
    <col min="9" max="9" width="5.28125" style="173" customWidth="1"/>
    <col min="10" max="10" width="5.421875" style="205" customWidth="1"/>
    <col min="11" max="11" width="4.00390625" style="173" bestFit="1" customWidth="1"/>
    <col min="12" max="12" width="5.421875" style="173" customWidth="1"/>
    <col min="13" max="13" width="5.7109375" style="173" customWidth="1"/>
    <col min="14" max="14" width="4.00390625" style="173" bestFit="1" customWidth="1"/>
    <col min="15" max="15" width="4.421875" style="173" customWidth="1"/>
    <col min="16" max="16" width="3.8515625" style="173" customWidth="1"/>
    <col min="17" max="17" width="5.28125" style="173" customWidth="1"/>
    <col min="18" max="16384" width="9.140625" style="173" customWidth="1"/>
  </cols>
  <sheetData>
    <row r="1" spans="1:18" ht="18.75" thickBot="1">
      <c r="A1" s="390" t="s">
        <v>90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172"/>
    </row>
    <row r="3" spans="1:18" ht="15.75">
      <c r="A3" s="391" t="s">
        <v>198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</row>
    <row r="4" ht="15.75" thickBot="1">
      <c r="J4" s="173"/>
    </row>
    <row r="5" spans="1:17" s="175" customFormat="1" ht="17.25" thickBot="1" thickTop="1">
      <c r="A5" s="392" t="s">
        <v>199</v>
      </c>
      <c r="B5" s="395" t="s">
        <v>200</v>
      </c>
      <c r="C5" s="396"/>
      <c r="D5" s="396"/>
      <c r="E5" s="396"/>
      <c r="F5" s="396"/>
      <c r="G5" s="396"/>
      <c r="H5" s="396"/>
      <c r="I5" s="397"/>
      <c r="J5" s="395" t="s">
        <v>201</v>
      </c>
      <c r="K5" s="396"/>
      <c r="L5" s="396"/>
      <c r="M5" s="396"/>
      <c r="N5" s="396"/>
      <c r="O5" s="396"/>
      <c r="P5" s="396"/>
      <c r="Q5" s="397"/>
    </row>
    <row r="6" spans="1:17" ht="15.75" thickTop="1">
      <c r="A6" s="393"/>
      <c r="B6" s="398" t="s">
        <v>202</v>
      </c>
      <c r="C6" s="398"/>
      <c r="D6" s="398"/>
      <c r="E6" s="399" t="s">
        <v>203</v>
      </c>
      <c r="F6" s="400"/>
      <c r="G6" s="398" t="s">
        <v>204</v>
      </c>
      <c r="H6" s="398"/>
      <c r="I6" s="400"/>
      <c r="J6" s="398" t="s">
        <v>202</v>
      </c>
      <c r="K6" s="398"/>
      <c r="L6" s="398"/>
      <c r="M6" s="399" t="s">
        <v>203</v>
      </c>
      <c r="N6" s="401"/>
      <c r="O6" s="399" t="s">
        <v>204</v>
      </c>
      <c r="P6" s="402"/>
      <c r="Q6" s="400"/>
    </row>
    <row r="7" spans="1:17" ht="15">
      <c r="A7" s="393"/>
      <c r="B7" s="382" t="s">
        <v>205</v>
      </c>
      <c r="C7" s="377" t="s">
        <v>206</v>
      </c>
      <c r="D7" s="404" t="s">
        <v>207</v>
      </c>
      <c r="E7" s="381" t="s">
        <v>205</v>
      </c>
      <c r="F7" s="406" t="s">
        <v>206</v>
      </c>
      <c r="G7" s="375" t="s">
        <v>205</v>
      </c>
      <c r="H7" s="377" t="s">
        <v>206</v>
      </c>
      <c r="I7" s="379" t="s">
        <v>207</v>
      </c>
      <c r="J7" s="381" t="s">
        <v>205</v>
      </c>
      <c r="K7" s="385" t="s">
        <v>206</v>
      </c>
      <c r="L7" s="383" t="s">
        <v>207</v>
      </c>
      <c r="M7" s="386" t="s">
        <v>205</v>
      </c>
      <c r="N7" s="388" t="s">
        <v>206</v>
      </c>
      <c r="O7" s="381" t="s">
        <v>205</v>
      </c>
      <c r="P7" s="385" t="s">
        <v>206</v>
      </c>
      <c r="Q7" s="383" t="s">
        <v>207</v>
      </c>
    </row>
    <row r="8" spans="1:17" ht="24.75" customHeight="1" thickBot="1">
      <c r="A8" s="394"/>
      <c r="B8" s="403"/>
      <c r="C8" s="378"/>
      <c r="D8" s="405"/>
      <c r="E8" s="382"/>
      <c r="F8" s="407"/>
      <c r="G8" s="376"/>
      <c r="H8" s="378"/>
      <c r="I8" s="380"/>
      <c r="J8" s="382"/>
      <c r="K8" s="377"/>
      <c r="L8" s="384"/>
      <c r="M8" s="387"/>
      <c r="N8" s="389"/>
      <c r="O8" s="382"/>
      <c r="P8" s="377"/>
      <c r="Q8" s="384"/>
    </row>
    <row r="9" spans="1:17" ht="16.5" thickTop="1">
      <c r="A9" s="176" t="s">
        <v>208</v>
      </c>
      <c r="B9" s="177">
        <v>104</v>
      </c>
      <c r="C9" s="178">
        <v>5</v>
      </c>
      <c r="D9" s="179">
        <v>119</v>
      </c>
      <c r="E9" s="177">
        <v>35</v>
      </c>
      <c r="F9" s="179">
        <v>1</v>
      </c>
      <c r="G9" s="177">
        <v>18</v>
      </c>
      <c r="H9" s="178">
        <v>0</v>
      </c>
      <c r="I9" s="179">
        <v>47</v>
      </c>
      <c r="J9" s="177">
        <v>81</v>
      </c>
      <c r="K9" s="178">
        <v>0</v>
      </c>
      <c r="L9" s="179">
        <v>79</v>
      </c>
      <c r="M9" s="177">
        <v>33</v>
      </c>
      <c r="N9" s="179">
        <v>2</v>
      </c>
      <c r="O9" s="177">
        <v>20</v>
      </c>
      <c r="P9" s="178">
        <v>2</v>
      </c>
      <c r="Q9" s="179">
        <v>43</v>
      </c>
    </row>
    <row r="10" spans="1:17" ht="15.75">
      <c r="A10" s="180" t="s">
        <v>209</v>
      </c>
      <c r="B10" s="181">
        <v>19</v>
      </c>
      <c r="C10" s="182">
        <v>0</v>
      </c>
      <c r="D10" s="183">
        <v>7</v>
      </c>
      <c r="E10" s="181">
        <v>2</v>
      </c>
      <c r="F10" s="183">
        <v>0</v>
      </c>
      <c r="G10" s="181">
        <v>0</v>
      </c>
      <c r="H10" s="182">
        <v>0</v>
      </c>
      <c r="I10" s="183">
        <v>2</v>
      </c>
      <c r="J10" s="181">
        <v>15</v>
      </c>
      <c r="K10" s="182">
        <v>2</v>
      </c>
      <c r="L10" s="183">
        <v>4</v>
      </c>
      <c r="M10" s="181">
        <v>1</v>
      </c>
      <c r="N10" s="183">
        <v>1</v>
      </c>
      <c r="O10" s="181">
        <v>0</v>
      </c>
      <c r="P10" s="182">
        <v>1</v>
      </c>
      <c r="Q10" s="183">
        <v>10</v>
      </c>
    </row>
    <row r="11" spans="1:17" ht="15.75">
      <c r="A11" s="176" t="s">
        <v>210</v>
      </c>
      <c r="B11" s="181">
        <v>25</v>
      </c>
      <c r="C11" s="182">
        <v>3</v>
      </c>
      <c r="D11" s="183">
        <v>33</v>
      </c>
      <c r="E11" s="181">
        <v>2</v>
      </c>
      <c r="F11" s="183">
        <v>1</v>
      </c>
      <c r="G11" s="181">
        <v>2</v>
      </c>
      <c r="H11" s="182">
        <v>0</v>
      </c>
      <c r="I11" s="183">
        <v>8</v>
      </c>
      <c r="J11" s="181">
        <v>13</v>
      </c>
      <c r="K11" s="182">
        <v>0</v>
      </c>
      <c r="L11" s="183">
        <v>10</v>
      </c>
      <c r="M11" s="181">
        <v>0</v>
      </c>
      <c r="N11" s="183">
        <v>1</v>
      </c>
      <c r="O11" s="181">
        <v>2</v>
      </c>
      <c r="P11" s="182">
        <v>1</v>
      </c>
      <c r="Q11" s="183">
        <v>14</v>
      </c>
    </row>
    <row r="12" spans="1:17" ht="15.75">
      <c r="A12" s="180" t="s">
        <v>211</v>
      </c>
      <c r="B12" s="181">
        <v>9</v>
      </c>
      <c r="C12" s="182">
        <v>1</v>
      </c>
      <c r="D12" s="183">
        <v>8</v>
      </c>
      <c r="E12" s="181">
        <v>0</v>
      </c>
      <c r="F12" s="183">
        <v>1</v>
      </c>
      <c r="G12" s="181">
        <v>1</v>
      </c>
      <c r="H12" s="182">
        <v>1</v>
      </c>
      <c r="I12" s="183">
        <v>7</v>
      </c>
      <c r="J12" s="181">
        <v>5</v>
      </c>
      <c r="K12" s="182">
        <v>0</v>
      </c>
      <c r="L12" s="183">
        <v>8</v>
      </c>
      <c r="M12" s="181">
        <v>1</v>
      </c>
      <c r="N12" s="183">
        <v>0</v>
      </c>
      <c r="O12" s="181">
        <v>0</v>
      </c>
      <c r="P12" s="182">
        <v>0</v>
      </c>
      <c r="Q12" s="183">
        <v>4</v>
      </c>
    </row>
    <row r="13" spans="1:17" ht="15.75">
      <c r="A13" s="176" t="s">
        <v>212</v>
      </c>
      <c r="B13" s="181">
        <v>11</v>
      </c>
      <c r="C13" s="182">
        <v>3</v>
      </c>
      <c r="D13" s="183">
        <v>8</v>
      </c>
      <c r="E13" s="181">
        <v>0</v>
      </c>
      <c r="F13" s="183">
        <v>0</v>
      </c>
      <c r="G13" s="181">
        <v>2</v>
      </c>
      <c r="H13" s="182">
        <v>0</v>
      </c>
      <c r="I13" s="183">
        <v>7</v>
      </c>
      <c r="J13" s="181">
        <v>4</v>
      </c>
      <c r="K13" s="182">
        <v>1</v>
      </c>
      <c r="L13" s="183">
        <v>10</v>
      </c>
      <c r="M13" s="181">
        <v>1</v>
      </c>
      <c r="N13" s="183">
        <v>0</v>
      </c>
      <c r="O13" s="181">
        <v>1</v>
      </c>
      <c r="P13" s="182">
        <v>1</v>
      </c>
      <c r="Q13" s="183">
        <v>2</v>
      </c>
    </row>
    <row r="14" spans="1:17" ht="15.75">
      <c r="A14" s="180" t="s">
        <v>213</v>
      </c>
      <c r="B14" s="181">
        <v>542</v>
      </c>
      <c r="C14" s="182">
        <v>10</v>
      </c>
      <c r="D14" s="183">
        <v>733</v>
      </c>
      <c r="E14" s="181">
        <v>104</v>
      </c>
      <c r="F14" s="183">
        <v>12</v>
      </c>
      <c r="G14" s="181">
        <v>119</v>
      </c>
      <c r="H14" s="182">
        <v>12</v>
      </c>
      <c r="I14" s="183">
        <v>166</v>
      </c>
      <c r="J14" s="181">
        <v>383</v>
      </c>
      <c r="K14" s="182">
        <v>1</v>
      </c>
      <c r="L14" s="183">
        <v>464</v>
      </c>
      <c r="M14" s="181">
        <v>114</v>
      </c>
      <c r="N14" s="183">
        <v>30</v>
      </c>
      <c r="O14" s="181">
        <v>68</v>
      </c>
      <c r="P14" s="182">
        <v>18</v>
      </c>
      <c r="Q14" s="183">
        <v>167</v>
      </c>
    </row>
    <row r="15" spans="1:17" ht="15.75">
      <c r="A15" s="176" t="s">
        <v>214</v>
      </c>
      <c r="B15" s="181">
        <v>207</v>
      </c>
      <c r="C15" s="182">
        <v>4</v>
      </c>
      <c r="D15" s="183">
        <v>175</v>
      </c>
      <c r="E15" s="181">
        <v>29</v>
      </c>
      <c r="F15" s="183">
        <v>7</v>
      </c>
      <c r="G15" s="181">
        <v>21</v>
      </c>
      <c r="H15" s="182">
        <v>3</v>
      </c>
      <c r="I15" s="183">
        <v>80</v>
      </c>
      <c r="J15" s="181">
        <v>172</v>
      </c>
      <c r="K15" s="182">
        <v>2</v>
      </c>
      <c r="L15" s="183">
        <v>175</v>
      </c>
      <c r="M15" s="181">
        <v>20</v>
      </c>
      <c r="N15" s="183">
        <v>8</v>
      </c>
      <c r="O15" s="181">
        <v>20</v>
      </c>
      <c r="P15" s="182">
        <v>4</v>
      </c>
      <c r="Q15" s="183">
        <v>88</v>
      </c>
    </row>
    <row r="16" spans="1:17" ht="15.75">
      <c r="A16" s="180" t="s">
        <v>215</v>
      </c>
      <c r="B16" s="181">
        <v>6</v>
      </c>
      <c r="C16" s="182">
        <v>0</v>
      </c>
      <c r="D16" s="183">
        <v>11</v>
      </c>
      <c r="E16" s="181">
        <v>0</v>
      </c>
      <c r="F16" s="183">
        <v>0</v>
      </c>
      <c r="G16" s="181">
        <v>0</v>
      </c>
      <c r="H16" s="182">
        <v>1</v>
      </c>
      <c r="I16" s="183">
        <v>0</v>
      </c>
      <c r="J16" s="181">
        <v>2</v>
      </c>
      <c r="K16" s="182">
        <v>0</v>
      </c>
      <c r="L16" s="183">
        <v>2</v>
      </c>
      <c r="M16" s="181">
        <v>2</v>
      </c>
      <c r="N16" s="183">
        <v>0</v>
      </c>
      <c r="O16" s="181">
        <v>1</v>
      </c>
      <c r="P16" s="182">
        <v>0</v>
      </c>
      <c r="Q16" s="183">
        <v>3</v>
      </c>
    </row>
    <row r="17" spans="1:17" ht="15.75">
      <c r="A17" s="176" t="s">
        <v>216</v>
      </c>
      <c r="B17" s="181">
        <v>47</v>
      </c>
      <c r="C17" s="182">
        <v>3</v>
      </c>
      <c r="D17" s="183">
        <v>138</v>
      </c>
      <c r="E17" s="181">
        <v>6</v>
      </c>
      <c r="F17" s="183">
        <v>2</v>
      </c>
      <c r="G17" s="181">
        <v>5</v>
      </c>
      <c r="H17" s="182">
        <v>1</v>
      </c>
      <c r="I17" s="183">
        <v>136</v>
      </c>
      <c r="J17" s="181">
        <v>38</v>
      </c>
      <c r="K17" s="182">
        <v>1</v>
      </c>
      <c r="L17" s="183">
        <v>101</v>
      </c>
      <c r="M17" s="181">
        <v>8</v>
      </c>
      <c r="N17" s="183">
        <v>4</v>
      </c>
      <c r="O17" s="181">
        <v>5</v>
      </c>
      <c r="P17" s="182">
        <v>2</v>
      </c>
      <c r="Q17" s="183">
        <v>39</v>
      </c>
    </row>
    <row r="18" spans="1:17" ht="15.75">
      <c r="A18" s="180" t="s">
        <v>217</v>
      </c>
      <c r="B18" s="181">
        <v>38</v>
      </c>
      <c r="C18" s="182">
        <v>5</v>
      </c>
      <c r="D18" s="183">
        <v>70</v>
      </c>
      <c r="E18" s="181">
        <v>3</v>
      </c>
      <c r="F18" s="183">
        <v>5</v>
      </c>
      <c r="G18" s="181">
        <v>3</v>
      </c>
      <c r="H18" s="182">
        <v>5</v>
      </c>
      <c r="I18" s="183">
        <v>43</v>
      </c>
      <c r="J18" s="181">
        <v>26</v>
      </c>
      <c r="K18" s="182">
        <v>4</v>
      </c>
      <c r="L18" s="183">
        <v>48</v>
      </c>
      <c r="M18" s="181">
        <v>8</v>
      </c>
      <c r="N18" s="183">
        <v>4</v>
      </c>
      <c r="O18" s="181">
        <v>6</v>
      </c>
      <c r="P18" s="182">
        <v>6</v>
      </c>
      <c r="Q18" s="183">
        <v>41</v>
      </c>
    </row>
    <row r="19" spans="1:17" ht="15.75">
      <c r="A19" s="176" t="s">
        <v>218</v>
      </c>
      <c r="B19" s="181">
        <v>8</v>
      </c>
      <c r="C19" s="182">
        <v>0</v>
      </c>
      <c r="D19" s="183">
        <v>5</v>
      </c>
      <c r="E19" s="181">
        <v>2</v>
      </c>
      <c r="F19" s="183">
        <v>1</v>
      </c>
      <c r="G19" s="181">
        <v>1</v>
      </c>
      <c r="H19" s="182">
        <v>0</v>
      </c>
      <c r="I19" s="183">
        <v>4</v>
      </c>
      <c r="J19" s="181">
        <v>4</v>
      </c>
      <c r="K19" s="182">
        <v>0</v>
      </c>
      <c r="L19" s="183">
        <v>6</v>
      </c>
      <c r="M19" s="181">
        <v>1</v>
      </c>
      <c r="N19" s="183">
        <v>0</v>
      </c>
      <c r="O19" s="181">
        <v>1</v>
      </c>
      <c r="P19" s="182">
        <v>0</v>
      </c>
      <c r="Q19" s="183">
        <v>230</v>
      </c>
    </row>
    <row r="20" spans="1:17" ht="15.75">
      <c r="A20" s="180" t="s">
        <v>219</v>
      </c>
      <c r="B20" s="181">
        <v>7</v>
      </c>
      <c r="C20" s="182">
        <v>6</v>
      </c>
      <c r="D20" s="183">
        <v>0</v>
      </c>
      <c r="E20" s="181">
        <v>0</v>
      </c>
      <c r="F20" s="183">
        <v>0</v>
      </c>
      <c r="G20" s="181">
        <v>2</v>
      </c>
      <c r="H20" s="182">
        <v>0</v>
      </c>
      <c r="I20" s="183">
        <v>5</v>
      </c>
      <c r="J20" s="181">
        <v>7</v>
      </c>
      <c r="K20" s="182">
        <v>0</v>
      </c>
      <c r="L20" s="183">
        <v>2</v>
      </c>
      <c r="M20" s="181">
        <v>1</v>
      </c>
      <c r="N20" s="183">
        <v>2</v>
      </c>
      <c r="O20" s="181">
        <v>1</v>
      </c>
      <c r="P20" s="182">
        <v>0</v>
      </c>
      <c r="Q20" s="183">
        <v>2</v>
      </c>
    </row>
    <row r="21" spans="1:17" ht="15.75">
      <c r="A21" s="176" t="s">
        <v>220</v>
      </c>
      <c r="B21" s="181">
        <v>6</v>
      </c>
      <c r="C21" s="182">
        <v>5</v>
      </c>
      <c r="D21" s="183">
        <v>3</v>
      </c>
      <c r="E21" s="181">
        <v>1</v>
      </c>
      <c r="F21" s="183">
        <v>0</v>
      </c>
      <c r="G21" s="181">
        <v>2</v>
      </c>
      <c r="H21" s="182">
        <v>1</v>
      </c>
      <c r="I21" s="183">
        <v>1</v>
      </c>
      <c r="J21" s="181">
        <v>3</v>
      </c>
      <c r="K21" s="182">
        <v>0</v>
      </c>
      <c r="L21" s="183">
        <v>5</v>
      </c>
      <c r="M21" s="181">
        <v>2</v>
      </c>
      <c r="N21" s="183">
        <v>0</v>
      </c>
      <c r="O21" s="181">
        <v>1</v>
      </c>
      <c r="P21" s="182">
        <v>0</v>
      </c>
      <c r="Q21" s="183">
        <v>4</v>
      </c>
    </row>
    <row r="22" spans="1:17" ht="15.75">
      <c r="A22" s="180" t="s">
        <v>221</v>
      </c>
      <c r="B22" s="181">
        <v>8</v>
      </c>
      <c r="C22" s="182">
        <v>2</v>
      </c>
      <c r="D22" s="183">
        <v>11</v>
      </c>
      <c r="E22" s="181">
        <v>1</v>
      </c>
      <c r="F22" s="183">
        <v>2</v>
      </c>
      <c r="G22" s="181">
        <v>1</v>
      </c>
      <c r="H22" s="182">
        <v>1</v>
      </c>
      <c r="I22" s="183">
        <v>9</v>
      </c>
      <c r="J22" s="181">
        <v>10</v>
      </c>
      <c r="K22" s="182">
        <v>0</v>
      </c>
      <c r="L22" s="183">
        <v>5</v>
      </c>
      <c r="M22" s="181">
        <v>1</v>
      </c>
      <c r="N22" s="183">
        <v>2</v>
      </c>
      <c r="O22" s="181">
        <v>1</v>
      </c>
      <c r="P22" s="182">
        <v>1</v>
      </c>
      <c r="Q22" s="183">
        <v>5</v>
      </c>
    </row>
    <row r="23" spans="1:17" ht="15.75">
      <c r="A23" s="176" t="s">
        <v>222</v>
      </c>
      <c r="B23" s="181">
        <v>3</v>
      </c>
      <c r="C23" s="182">
        <v>0</v>
      </c>
      <c r="D23" s="183">
        <v>10</v>
      </c>
      <c r="E23" s="181">
        <v>2</v>
      </c>
      <c r="F23" s="183">
        <v>0</v>
      </c>
      <c r="G23" s="181">
        <v>1</v>
      </c>
      <c r="H23" s="182">
        <v>0</v>
      </c>
      <c r="I23" s="183">
        <v>20</v>
      </c>
      <c r="J23" s="181">
        <v>4</v>
      </c>
      <c r="K23" s="182">
        <v>0</v>
      </c>
      <c r="L23" s="183">
        <v>6</v>
      </c>
      <c r="M23" s="181">
        <v>0</v>
      </c>
      <c r="N23" s="183">
        <v>0</v>
      </c>
      <c r="O23" s="181">
        <v>0</v>
      </c>
      <c r="P23" s="182">
        <v>0</v>
      </c>
      <c r="Q23" s="183">
        <v>24</v>
      </c>
    </row>
    <row r="24" spans="1:17" ht="15.75">
      <c r="A24" s="180" t="s">
        <v>223</v>
      </c>
      <c r="B24" s="181">
        <v>148</v>
      </c>
      <c r="C24" s="182">
        <v>7</v>
      </c>
      <c r="D24" s="183">
        <v>57</v>
      </c>
      <c r="E24" s="181">
        <v>23</v>
      </c>
      <c r="F24" s="183">
        <v>9</v>
      </c>
      <c r="G24" s="181">
        <v>22</v>
      </c>
      <c r="H24" s="182">
        <v>9</v>
      </c>
      <c r="I24" s="183">
        <v>21</v>
      </c>
      <c r="J24" s="181">
        <v>135</v>
      </c>
      <c r="K24" s="182">
        <v>2</v>
      </c>
      <c r="L24" s="183">
        <v>68</v>
      </c>
      <c r="M24" s="181">
        <v>17</v>
      </c>
      <c r="N24" s="183">
        <v>8</v>
      </c>
      <c r="O24" s="181">
        <v>16</v>
      </c>
      <c r="P24" s="182">
        <v>7</v>
      </c>
      <c r="Q24" s="183">
        <v>40</v>
      </c>
    </row>
    <row r="25" spans="1:17" ht="15.75">
      <c r="A25" s="176" t="s">
        <v>224</v>
      </c>
      <c r="B25" s="181">
        <v>17</v>
      </c>
      <c r="C25" s="182">
        <v>3</v>
      </c>
      <c r="D25" s="183">
        <v>32</v>
      </c>
      <c r="E25" s="181">
        <v>1</v>
      </c>
      <c r="F25" s="183">
        <v>4</v>
      </c>
      <c r="G25" s="181">
        <v>1</v>
      </c>
      <c r="H25" s="182">
        <v>1</v>
      </c>
      <c r="I25" s="183">
        <v>16</v>
      </c>
      <c r="J25" s="181">
        <v>19</v>
      </c>
      <c r="K25" s="182">
        <v>0</v>
      </c>
      <c r="L25" s="183">
        <v>17</v>
      </c>
      <c r="M25" s="181">
        <v>0</v>
      </c>
      <c r="N25" s="183">
        <v>3</v>
      </c>
      <c r="O25" s="181">
        <v>1</v>
      </c>
      <c r="P25" s="182">
        <v>0</v>
      </c>
      <c r="Q25" s="183">
        <v>12</v>
      </c>
    </row>
    <row r="26" spans="1:17" ht="15.75">
      <c r="A26" s="180" t="s">
        <v>225</v>
      </c>
      <c r="B26" s="181">
        <v>1</v>
      </c>
      <c r="C26" s="182">
        <v>2</v>
      </c>
      <c r="D26" s="183">
        <v>3</v>
      </c>
      <c r="E26" s="181">
        <v>2</v>
      </c>
      <c r="F26" s="183">
        <v>1</v>
      </c>
      <c r="G26" s="181">
        <v>1</v>
      </c>
      <c r="H26" s="182">
        <v>0</v>
      </c>
      <c r="I26" s="183">
        <v>5</v>
      </c>
      <c r="J26" s="181">
        <v>2</v>
      </c>
      <c r="K26" s="182">
        <v>1</v>
      </c>
      <c r="L26" s="183">
        <v>4</v>
      </c>
      <c r="M26" s="181">
        <v>2</v>
      </c>
      <c r="N26" s="183">
        <v>0</v>
      </c>
      <c r="O26" s="181">
        <v>0</v>
      </c>
      <c r="P26" s="182">
        <v>1</v>
      </c>
      <c r="Q26" s="183">
        <v>5</v>
      </c>
    </row>
    <row r="27" spans="1:17" ht="15.75">
      <c r="A27" s="176" t="s">
        <v>226</v>
      </c>
      <c r="B27" s="181">
        <v>16</v>
      </c>
      <c r="C27" s="182">
        <v>0</v>
      </c>
      <c r="D27" s="183">
        <v>23</v>
      </c>
      <c r="E27" s="181">
        <v>2</v>
      </c>
      <c r="F27" s="183">
        <v>0</v>
      </c>
      <c r="G27" s="181">
        <v>0</v>
      </c>
      <c r="H27" s="182">
        <v>0</v>
      </c>
      <c r="I27" s="183">
        <v>7</v>
      </c>
      <c r="J27" s="181">
        <v>11</v>
      </c>
      <c r="K27" s="182">
        <v>1</v>
      </c>
      <c r="L27" s="183">
        <v>13</v>
      </c>
      <c r="M27" s="181">
        <v>1</v>
      </c>
      <c r="N27" s="183">
        <v>1</v>
      </c>
      <c r="O27" s="181">
        <v>0</v>
      </c>
      <c r="P27" s="182">
        <v>2</v>
      </c>
      <c r="Q27" s="183">
        <v>6</v>
      </c>
    </row>
    <row r="28" spans="1:17" ht="15.75">
      <c r="A28" s="180" t="s">
        <v>227</v>
      </c>
      <c r="B28" s="181">
        <v>43</v>
      </c>
      <c r="C28" s="182">
        <v>2</v>
      </c>
      <c r="D28" s="183">
        <v>73</v>
      </c>
      <c r="E28" s="181">
        <v>9</v>
      </c>
      <c r="F28" s="183">
        <v>7</v>
      </c>
      <c r="G28" s="181">
        <v>17</v>
      </c>
      <c r="H28" s="182">
        <v>3</v>
      </c>
      <c r="I28" s="183">
        <v>18</v>
      </c>
      <c r="J28" s="181">
        <v>32</v>
      </c>
      <c r="K28" s="182">
        <v>2</v>
      </c>
      <c r="L28" s="183">
        <v>70</v>
      </c>
      <c r="M28" s="181">
        <v>15</v>
      </c>
      <c r="N28" s="183">
        <v>2</v>
      </c>
      <c r="O28" s="181">
        <v>11</v>
      </c>
      <c r="P28" s="182">
        <v>5</v>
      </c>
      <c r="Q28" s="183">
        <v>28</v>
      </c>
    </row>
    <row r="29" spans="1:17" ht="15.75">
      <c r="A29" s="176" t="s">
        <v>228</v>
      </c>
      <c r="B29" s="181">
        <v>41</v>
      </c>
      <c r="C29" s="182">
        <v>2</v>
      </c>
      <c r="D29" s="183">
        <v>30</v>
      </c>
      <c r="E29" s="181">
        <v>5</v>
      </c>
      <c r="F29" s="183">
        <v>1</v>
      </c>
      <c r="G29" s="181">
        <v>1</v>
      </c>
      <c r="H29" s="182">
        <v>1</v>
      </c>
      <c r="I29" s="183">
        <v>9</v>
      </c>
      <c r="J29" s="181">
        <v>62</v>
      </c>
      <c r="K29" s="182">
        <v>1</v>
      </c>
      <c r="L29" s="183">
        <v>17</v>
      </c>
      <c r="M29" s="181">
        <v>5</v>
      </c>
      <c r="N29" s="183">
        <v>1</v>
      </c>
      <c r="O29" s="181">
        <v>4</v>
      </c>
      <c r="P29" s="182">
        <v>1</v>
      </c>
      <c r="Q29" s="183">
        <v>10</v>
      </c>
    </row>
    <row r="30" spans="1:17" ht="15.75">
      <c r="A30" s="180" t="s">
        <v>229</v>
      </c>
      <c r="B30" s="181">
        <v>8</v>
      </c>
      <c r="C30" s="182">
        <v>1</v>
      </c>
      <c r="D30" s="183">
        <v>13</v>
      </c>
      <c r="E30" s="181">
        <v>1</v>
      </c>
      <c r="F30" s="183">
        <v>1</v>
      </c>
      <c r="G30" s="181">
        <v>1</v>
      </c>
      <c r="H30" s="182">
        <v>2</v>
      </c>
      <c r="I30" s="183">
        <v>8</v>
      </c>
      <c r="J30" s="181">
        <v>6</v>
      </c>
      <c r="K30" s="182">
        <v>1</v>
      </c>
      <c r="L30" s="183">
        <v>20</v>
      </c>
      <c r="M30" s="181">
        <v>6</v>
      </c>
      <c r="N30" s="183">
        <v>2</v>
      </c>
      <c r="O30" s="181">
        <v>0</v>
      </c>
      <c r="P30" s="182">
        <v>2</v>
      </c>
      <c r="Q30" s="183">
        <v>10</v>
      </c>
    </row>
    <row r="31" spans="1:17" ht="15.75">
      <c r="A31" s="176" t="s">
        <v>230</v>
      </c>
      <c r="B31" s="181">
        <v>24</v>
      </c>
      <c r="C31" s="182">
        <v>0</v>
      </c>
      <c r="D31" s="183">
        <v>11</v>
      </c>
      <c r="E31" s="181">
        <v>0</v>
      </c>
      <c r="F31" s="183">
        <v>1</v>
      </c>
      <c r="G31" s="181">
        <v>2</v>
      </c>
      <c r="H31" s="182">
        <v>2</v>
      </c>
      <c r="I31" s="183">
        <v>4</v>
      </c>
      <c r="J31" s="181">
        <v>18</v>
      </c>
      <c r="K31" s="182">
        <v>0</v>
      </c>
      <c r="L31" s="183">
        <v>15</v>
      </c>
      <c r="M31" s="181">
        <v>0</v>
      </c>
      <c r="N31" s="183">
        <v>2</v>
      </c>
      <c r="O31" s="181">
        <v>1</v>
      </c>
      <c r="P31" s="182">
        <v>1</v>
      </c>
      <c r="Q31" s="183">
        <v>8</v>
      </c>
    </row>
    <row r="32" spans="1:17" ht="15.75">
      <c r="A32" s="180" t="s">
        <v>231</v>
      </c>
      <c r="B32" s="181">
        <v>4</v>
      </c>
      <c r="C32" s="182">
        <v>0</v>
      </c>
      <c r="D32" s="183">
        <v>11</v>
      </c>
      <c r="E32" s="181">
        <v>2</v>
      </c>
      <c r="F32" s="183">
        <v>0</v>
      </c>
      <c r="G32" s="181">
        <v>1</v>
      </c>
      <c r="H32" s="182">
        <v>0</v>
      </c>
      <c r="I32" s="183">
        <v>5</v>
      </c>
      <c r="J32" s="181">
        <v>2</v>
      </c>
      <c r="K32" s="182">
        <v>0</v>
      </c>
      <c r="L32" s="183">
        <v>9</v>
      </c>
      <c r="M32" s="181">
        <v>1</v>
      </c>
      <c r="N32" s="183">
        <v>1</v>
      </c>
      <c r="O32" s="181">
        <v>0</v>
      </c>
      <c r="P32" s="182">
        <v>1</v>
      </c>
      <c r="Q32" s="183">
        <v>3</v>
      </c>
    </row>
    <row r="33" spans="1:17" ht="15.75">
      <c r="A33" s="176" t="s">
        <v>232</v>
      </c>
      <c r="B33" s="181">
        <v>20</v>
      </c>
      <c r="C33" s="182">
        <v>16</v>
      </c>
      <c r="D33" s="183">
        <v>13</v>
      </c>
      <c r="E33" s="181">
        <v>2</v>
      </c>
      <c r="F33" s="183">
        <v>3</v>
      </c>
      <c r="G33" s="181">
        <v>2</v>
      </c>
      <c r="H33" s="182">
        <v>2</v>
      </c>
      <c r="I33" s="183">
        <v>7</v>
      </c>
      <c r="J33" s="181">
        <v>17</v>
      </c>
      <c r="K33" s="182">
        <v>7</v>
      </c>
      <c r="L33" s="183">
        <v>9</v>
      </c>
      <c r="M33" s="181">
        <v>2</v>
      </c>
      <c r="N33" s="183">
        <v>4</v>
      </c>
      <c r="O33" s="181">
        <v>1</v>
      </c>
      <c r="P33" s="182">
        <v>2</v>
      </c>
      <c r="Q33" s="183">
        <v>13</v>
      </c>
    </row>
    <row r="34" spans="1:17" ht="15.75">
      <c r="A34" s="180" t="s">
        <v>233</v>
      </c>
      <c r="B34" s="181">
        <v>45</v>
      </c>
      <c r="C34" s="182">
        <v>1</v>
      </c>
      <c r="D34" s="183">
        <v>103</v>
      </c>
      <c r="E34" s="181">
        <v>6</v>
      </c>
      <c r="F34" s="183">
        <v>1</v>
      </c>
      <c r="G34" s="181">
        <v>5</v>
      </c>
      <c r="H34" s="182">
        <v>5</v>
      </c>
      <c r="I34" s="183">
        <v>25</v>
      </c>
      <c r="J34" s="181">
        <v>31</v>
      </c>
      <c r="K34" s="182">
        <v>0</v>
      </c>
      <c r="L34" s="183">
        <v>78</v>
      </c>
      <c r="M34" s="181">
        <v>4</v>
      </c>
      <c r="N34" s="183">
        <v>0</v>
      </c>
      <c r="O34" s="181">
        <v>6</v>
      </c>
      <c r="P34" s="182">
        <v>1</v>
      </c>
      <c r="Q34" s="183">
        <v>34</v>
      </c>
    </row>
    <row r="35" spans="1:17" ht="15.75">
      <c r="A35" s="176" t="s">
        <v>234</v>
      </c>
      <c r="B35" s="181">
        <v>70</v>
      </c>
      <c r="C35" s="182">
        <v>2</v>
      </c>
      <c r="D35" s="183">
        <v>68</v>
      </c>
      <c r="E35" s="181">
        <v>12</v>
      </c>
      <c r="F35" s="183">
        <v>0</v>
      </c>
      <c r="G35" s="181">
        <v>2</v>
      </c>
      <c r="H35" s="182">
        <v>0</v>
      </c>
      <c r="I35" s="183">
        <v>14</v>
      </c>
      <c r="J35" s="181">
        <v>72</v>
      </c>
      <c r="K35" s="182">
        <v>1</v>
      </c>
      <c r="L35" s="183">
        <v>52</v>
      </c>
      <c r="M35" s="181">
        <v>15</v>
      </c>
      <c r="N35" s="183">
        <v>0</v>
      </c>
      <c r="O35" s="181">
        <v>8</v>
      </c>
      <c r="P35" s="182">
        <v>0</v>
      </c>
      <c r="Q35" s="183">
        <v>18</v>
      </c>
    </row>
    <row r="36" spans="1:17" ht="15.75">
      <c r="A36" s="180" t="s">
        <v>235</v>
      </c>
      <c r="B36" s="181">
        <v>2</v>
      </c>
      <c r="C36" s="182">
        <v>5</v>
      </c>
      <c r="D36" s="183">
        <v>6</v>
      </c>
      <c r="E36" s="181">
        <v>2</v>
      </c>
      <c r="F36" s="183">
        <v>1</v>
      </c>
      <c r="G36" s="181">
        <v>0</v>
      </c>
      <c r="H36" s="182">
        <v>1</v>
      </c>
      <c r="I36" s="183">
        <v>3</v>
      </c>
      <c r="J36" s="181">
        <v>6</v>
      </c>
      <c r="K36" s="182">
        <v>2</v>
      </c>
      <c r="L36" s="183">
        <v>6</v>
      </c>
      <c r="M36" s="181">
        <v>2</v>
      </c>
      <c r="N36" s="183">
        <v>1</v>
      </c>
      <c r="O36" s="181">
        <v>0</v>
      </c>
      <c r="P36" s="182">
        <v>0</v>
      </c>
      <c r="Q36" s="183">
        <v>12</v>
      </c>
    </row>
    <row r="37" spans="1:17" ht="15.75">
      <c r="A37" s="176" t="s">
        <v>236</v>
      </c>
      <c r="B37" s="181">
        <v>3</v>
      </c>
      <c r="C37" s="182">
        <v>0</v>
      </c>
      <c r="D37" s="183">
        <v>5</v>
      </c>
      <c r="E37" s="181">
        <v>0</v>
      </c>
      <c r="F37" s="183">
        <v>0</v>
      </c>
      <c r="G37" s="181">
        <v>0</v>
      </c>
      <c r="H37" s="182">
        <v>0</v>
      </c>
      <c r="I37" s="183">
        <v>0</v>
      </c>
      <c r="J37" s="181">
        <v>1</v>
      </c>
      <c r="K37" s="182">
        <v>2</v>
      </c>
      <c r="L37" s="183">
        <v>0</v>
      </c>
      <c r="M37" s="181">
        <v>0</v>
      </c>
      <c r="N37" s="183">
        <v>0</v>
      </c>
      <c r="O37" s="181">
        <v>0</v>
      </c>
      <c r="P37" s="182">
        <v>0</v>
      </c>
      <c r="Q37" s="183">
        <v>1</v>
      </c>
    </row>
    <row r="38" spans="1:17" ht="15.75">
      <c r="A38" s="180" t="s">
        <v>237</v>
      </c>
      <c r="B38" s="181">
        <v>4</v>
      </c>
      <c r="C38" s="182">
        <v>0</v>
      </c>
      <c r="D38" s="183">
        <v>6</v>
      </c>
      <c r="E38" s="181">
        <v>0</v>
      </c>
      <c r="F38" s="183">
        <v>0</v>
      </c>
      <c r="G38" s="181">
        <v>0</v>
      </c>
      <c r="H38" s="182">
        <v>0</v>
      </c>
      <c r="I38" s="183">
        <v>4</v>
      </c>
      <c r="J38" s="181">
        <v>7</v>
      </c>
      <c r="K38" s="182">
        <v>0</v>
      </c>
      <c r="L38" s="183">
        <v>5</v>
      </c>
      <c r="M38" s="181">
        <v>0</v>
      </c>
      <c r="N38" s="183">
        <v>0</v>
      </c>
      <c r="O38" s="181">
        <v>0</v>
      </c>
      <c r="P38" s="182">
        <v>0</v>
      </c>
      <c r="Q38" s="183">
        <v>7</v>
      </c>
    </row>
    <row r="39" spans="1:17" ht="15.75">
      <c r="A39" s="176" t="s">
        <v>238</v>
      </c>
      <c r="B39" s="181">
        <v>49</v>
      </c>
      <c r="C39" s="182">
        <v>1</v>
      </c>
      <c r="D39" s="183">
        <v>26</v>
      </c>
      <c r="E39" s="181">
        <v>8</v>
      </c>
      <c r="F39" s="183">
        <v>4</v>
      </c>
      <c r="G39" s="181">
        <v>5</v>
      </c>
      <c r="H39" s="182">
        <v>0</v>
      </c>
      <c r="I39" s="183">
        <v>220</v>
      </c>
      <c r="J39" s="181">
        <v>41</v>
      </c>
      <c r="K39" s="182">
        <v>1</v>
      </c>
      <c r="L39" s="183">
        <v>30</v>
      </c>
      <c r="M39" s="181">
        <v>4</v>
      </c>
      <c r="N39" s="183">
        <v>2</v>
      </c>
      <c r="O39" s="181">
        <v>7</v>
      </c>
      <c r="P39" s="182">
        <v>0</v>
      </c>
      <c r="Q39" s="183">
        <v>5</v>
      </c>
    </row>
    <row r="40" spans="1:17" ht="15.75">
      <c r="A40" s="180" t="s">
        <v>239</v>
      </c>
      <c r="B40" s="181">
        <v>15</v>
      </c>
      <c r="C40" s="182">
        <v>3</v>
      </c>
      <c r="D40" s="183">
        <v>17</v>
      </c>
      <c r="E40" s="181">
        <v>2</v>
      </c>
      <c r="F40" s="183">
        <v>4</v>
      </c>
      <c r="G40" s="181">
        <v>0</v>
      </c>
      <c r="H40" s="182">
        <v>1</v>
      </c>
      <c r="I40" s="183">
        <v>8</v>
      </c>
      <c r="J40" s="181">
        <v>15</v>
      </c>
      <c r="K40" s="182">
        <v>2</v>
      </c>
      <c r="L40" s="183">
        <v>7</v>
      </c>
      <c r="M40" s="181">
        <v>3</v>
      </c>
      <c r="N40" s="183">
        <v>2</v>
      </c>
      <c r="O40" s="181">
        <v>0</v>
      </c>
      <c r="P40" s="182">
        <v>3</v>
      </c>
      <c r="Q40" s="183">
        <v>5</v>
      </c>
    </row>
    <row r="41" spans="1:17" ht="15.75">
      <c r="A41" s="176" t="s">
        <v>240</v>
      </c>
      <c r="B41" s="181">
        <v>70</v>
      </c>
      <c r="C41" s="182">
        <v>0</v>
      </c>
      <c r="D41" s="183">
        <v>47</v>
      </c>
      <c r="E41" s="181">
        <v>19</v>
      </c>
      <c r="F41" s="183">
        <v>1</v>
      </c>
      <c r="G41" s="181">
        <v>11</v>
      </c>
      <c r="H41" s="182">
        <v>2</v>
      </c>
      <c r="I41" s="183">
        <v>114</v>
      </c>
      <c r="J41" s="181">
        <v>73</v>
      </c>
      <c r="K41" s="182">
        <v>0</v>
      </c>
      <c r="L41" s="183">
        <v>29</v>
      </c>
      <c r="M41" s="181">
        <v>10</v>
      </c>
      <c r="N41" s="183">
        <v>1</v>
      </c>
      <c r="O41" s="181">
        <v>22</v>
      </c>
      <c r="P41" s="182">
        <v>2</v>
      </c>
      <c r="Q41" s="183">
        <v>47</v>
      </c>
    </row>
    <row r="42" spans="1:17" ht="15.75">
      <c r="A42" s="180" t="s">
        <v>241</v>
      </c>
      <c r="B42" s="181">
        <v>1520</v>
      </c>
      <c r="C42" s="182">
        <v>1</v>
      </c>
      <c r="D42" s="183">
        <v>1812</v>
      </c>
      <c r="E42" s="181">
        <v>464</v>
      </c>
      <c r="F42" s="183">
        <v>5</v>
      </c>
      <c r="G42" s="181">
        <v>381</v>
      </c>
      <c r="H42" s="182">
        <v>13</v>
      </c>
      <c r="I42" s="183">
        <v>418</v>
      </c>
      <c r="J42" s="181">
        <v>1250</v>
      </c>
      <c r="K42" s="182">
        <v>3</v>
      </c>
      <c r="L42" s="183">
        <v>1140</v>
      </c>
      <c r="M42" s="181">
        <v>529</v>
      </c>
      <c r="N42" s="183">
        <v>25</v>
      </c>
      <c r="O42" s="181">
        <v>342</v>
      </c>
      <c r="P42" s="182">
        <v>16</v>
      </c>
      <c r="Q42" s="183">
        <v>384</v>
      </c>
    </row>
    <row r="43" spans="1:17" ht="15.75">
      <c r="A43" s="176" t="s">
        <v>242</v>
      </c>
      <c r="B43" s="181">
        <v>288</v>
      </c>
      <c r="C43" s="182">
        <v>10</v>
      </c>
      <c r="D43" s="183">
        <v>167</v>
      </c>
      <c r="E43" s="181">
        <v>66</v>
      </c>
      <c r="F43" s="183">
        <v>10</v>
      </c>
      <c r="G43" s="181">
        <v>51</v>
      </c>
      <c r="H43" s="182">
        <v>10</v>
      </c>
      <c r="I43" s="183">
        <v>39</v>
      </c>
      <c r="J43" s="181">
        <v>202</v>
      </c>
      <c r="K43" s="182">
        <v>4</v>
      </c>
      <c r="L43" s="183">
        <v>115</v>
      </c>
      <c r="M43" s="181">
        <v>67</v>
      </c>
      <c r="N43" s="183">
        <v>2</v>
      </c>
      <c r="O43" s="181">
        <v>68</v>
      </c>
      <c r="P43" s="182">
        <v>3</v>
      </c>
      <c r="Q43" s="183">
        <v>63</v>
      </c>
    </row>
    <row r="44" spans="1:17" ht="15.75">
      <c r="A44" s="180" t="s">
        <v>243</v>
      </c>
      <c r="B44" s="181">
        <v>5</v>
      </c>
      <c r="C44" s="182">
        <v>3</v>
      </c>
      <c r="D44" s="183">
        <v>4</v>
      </c>
      <c r="E44" s="181">
        <v>0</v>
      </c>
      <c r="F44" s="183">
        <v>2</v>
      </c>
      <c r="G44" s="181">
        <v>0</v>
      </c>
      <c r="H44" s="182">
        <v>1</v>
      </c>
      <c r="I44" s="183">
        <v>4</v>
      </c>
      <c r="J44" s="181">
        <v>1</v>
      </c>
      <c r="K44" s="182">
        <v>2</v>
      </c>
      <c r="L44" s="183">
        <v>3</v>
      </c>
      <c r="M44" s="181">
        <v>0</v>
      </c>
      <c r="N44" s="183">
        <v>0</v>
      </c>
      <c r="O44" s="181">
        <v>0</v>
      </c>
      <c r="P44" s="182">
        <v>0</v>
      </c>
      <c r="Q44" s="183">
        <v>3</v>
      </c>
    </row>
    <row r="45" spans="1:17" ht="15.75">
      <c r="A45" s="176" t="s">
        <v>244</v>
      </c>
      <c r="B45" s="181">
        <v>5</v>
      </c>
      <c r="C45" s="182">
        <v>2</v>
      </c>
      <c r="D45" s="183">
        <v>12</v>
      </c>
      <c r="E45" s="181">
        <v>2</v>
      </c>
      <c r="F45" s="183">
        <v>0</v>
      </c>
      <c r="G45" s="181">
        <v>1</v>
      </c>
      <c r="H45" s="182">
        <v>0</v>
      </c>
      <c r="I45" s="183">
        <v>10</v>
      </c>
      <c r="J45" s="181">
        <v>9</v>
      </c>
      <c r="K45" s="182">
        <v>0</v>
      </c>
      <c r="L45" s="183">
        <v>5</v>
      </c>
      <c r="M45" s="181">
        <v>0</v>
      </c>
      <c r="N45" s="183">
        <v>3</v>
      </c>
      <c r="O45" s="181">
        <v>1</v>
      </c>
      <c r="P45" s="182">
        <v>0</v>
      </c>
      <c r="Q45" s="183">
        <v>9</v>
      </c>
    </row>
    <row r="46" spans="1:17" ht="15.75">
      <c r="A46" s="180" t="s">
        <v>245</v>
      </c>
      <c r="B46" s="181">
        <v>72</v>
      </c>
      <c r="C46" s="182">
        <v>6</v>
      </c>
      <c r="D46" s="183">
        <v>101</v>
      </c>
      <c r="E46" s="181">
        <v>24</v>
      </c>
      <c r="F46" s="183">
        <v>6</v>
      </c>
      <c r="G46" s="181">
        <v>31</v>
      </c>
      <c r="H46" s="182">
        <v>6</v>
      </c>
      <c r="I46" s="183">
        <v>44</v>
      </c>
      <c r="J46" s="181">
        <v>38</v>
      </c>
      <c r="K46" s="182">
        <v>1</v>
      </c>
      <c r="L46" s="183">
        <v>43</v>
      </c>
      <c r="M46" s="181">
        <v>4</v>
      </c>
      <c r="N46" s="183">
        <v>2</v>
      </c>
      <c r="O46" s="181">
        <v>3</v>
      </c>
      <c r="P46" s="182">
        <v>2</v>
      </c>
      <c r="Q46" s="183">
        <v>14</v>
      </c>
    </row>
    <row r="47" spans="1:17" ht="15.75">
      <c r="A47" s="176" t="s">
        <v>246</v>
      </c>
      <c r="B47" s="181">
        <v>4</v>
      </c>
      <c r="C47" s="182">
        <v>2</v>
      </c>
      <c r="D47" s="183">
        <v>16</v>
      </c>
      <c r="E47" s="181">
        <v>1</v>
      </c>
      <c r="F47" s="183">
        <v>2</v>
      </c>
      <c r="G47" s="181">
        <v>4</v>
      </c>
      <c r="H47" s="182">
        <v>1</v>
      </c>
      <c r="I47" s="183">
        <v>8</v>
      </c>
      <c r="J47" s="181">
        <v>5</v>
      </c>
      <c r="K47" s="182">
        <v>1</v>
      </c>
      <c r="L47" s="183">
        <v>28</v>
      </c>
      <c r="M47" s="181">
        <v>3</v>
      </c>
      <c r="N47" s="183">
        <v>0</v>
      </c>
      <c r="O47" s="181">
        <v>1</v>
      </c>
      <c r="P47" s="182">
        <v>1</v>
      </c>
      <c r="Q47" s="183">
        <v>12</v>
      </c>
    </row>
    <row r="48" spans="1:17" ht="15.75">
      <c r="A48" s="180" t="s">
        <v>247</v>
      </c>
      <c r="B48" s="181">
        <v>4</v>
      </c>
      <c r="C48" s="182">
        <v>3</v>
      </c>
      <c r="D48" s="183">
        <v>6</v>
      </c>
      <c r="E48" s="181">
        <v>0</v>
      </c>
      <c r="F48" s="183">
        <v>0</v>
      </c>
      <c r="G48" s="181">
        <v>0</v>
      </c>
      <c r="H48" s="182">
        <v>0</v>
      </c>
      <c r="I48" s="183">
        <v>3</v>
      </c>
      <c r="J48" s="181">
        <v>2</v>
      </c>
      <c r="K48" s="182">
        <v>0</v>
      </c>
      <c r="L48" s="183">
        <v>8</v>
      </c>
      <c r="M48" s="181">
        <v>1</v>
      </c>
      <c r="N48" s="183">
        <v>0</v>
      </c>
      <c r="O48" s="181">
        <v>4</v>
      </c>
      <c r="P48" s="182">
        <v>1</v>
      </c>
      <c r="Q48" s="183">
        <v>4</v>
      </c>
    </row>
    <row r="49" spans="1:17" ht="15.75">
      <c r="A49" s="176" t="s">
        <v>248</v>
      </c>
      <c r="B49" s="181">
        <v>82</v>
      </c>
      <c r="C49" s="182">
        <v>0</v>
      </c>
      <c r="D49" s="183">
        <v>61</v>
      </c>
      <c r="E49" s="181">
        <v>20</v>
      </c>
      <c r="F49" s="183">
        <v>4</v>
      </c>
      <c r="G49" s="181">
        <v>16</v>
      </c>
      <c r="H49" s="182">
        <v>1</v>
      </c>
      <c r="I49" s="183">
        <v>11</v>
      </c>
      <c r="J49" s="181">
        <v>65</v>
      </c>
      <c r="K49" s="182">
        <v>0</v>
      </c>
      <c r="L49" s="183">
        <v>49</v>
      </c>
      <c r="M49" s="181">
        <v>16</v>
      </c>
      <c r="N49" s="183">
        <v>1</v>
      </c>
      <c r="O49" s="181">
        <v>9</v>
      </c>
      <c r="P49" s="182">
        <v>4</v>
      </c>
      <c r="Q49" s="183">
        <v>54</v>
      </c>
    </row>
    <row r="50" spans="1:17" ht="15.75">
      <c r="A50" s="180" t="s">
        <v>249</v>
      </c>
      <c r="B50" s="181">
        <v>85</v>
      </c>
      <c r="C50" s="182">
        <v>12</v>
      </c>
      <c r="D50" s="183">
        <v>61</v>
      </c>
      <c r="E50" s="181">
        <v>6</v>
      </c>
      <c r="F50" s="183">
        <v>6</v>
      </c>
      <c r="G50" s="181">
        <v>16</v>
      </c>
      <c r="H50" s="182">
        <v>3</v>
      </c>
      <c r="I50" s="183">
        <v>52</v>
      </c>
      <c r="J50" s="181">
        <v>63</v>
      </c>
      <c r="K50" s="182">
        <v>3</v>
      </c>
      <c r="L50" s="183">
        <v>36</v>
      </c>
      <c r="M50" s="181">
        <v>11</v>
      </c>
      <c r="N50" s="183">
        <v>9</v>
      </c>
      <c r="O50" s="181">
        <v>9</v>
      </c>
      <c r="P50" s="182">
        <v>7</v>
      </c>
      <c r="Q50" s="183">
        <v>191</v>
      </c>
    </row>
    <row r="51" spans="1:17" ht="15.75">
      <c r="A51" s="176" t="s">
        <v>250</v>
      </c>
      <c r="B51" s="181">
        <v>22</v>
      </c>
      <c r="C51" s="182">
        <v>3</v>
      </c>
      <c r="D51" s="183">
        <v>23</v>
      </c>
      <c r="E51" s="181">
        <v>2</v>
      </c>
      <c r="F51" s="183">
        <v>1</v>
      </c>
      <c r="G51" s="181">
        <v>2</v>
      </c>
      <c r="H51" s="182">
        <v>3</v>
      </c>
      <c r="I51" s="183">
        <v>10</v>
      </c>
      <c r="J51" s="181">
        <v>8</v>
      </c>
      <c r="K51" s="182">
        <v>2</v>
      </c>
      <c r="L51" s="183">
        <v>23</v>
      </c>
      <c r="M51" s="181">
        <v>1</v>
      </c>
      <c r="N51" s="183">
        <v>2</v>
      </c>
      <c r="O51" s="181">
        <v>1</v>
      </c>
      <c r="P51" s="182">
        <v>1</v>
      </c>
      <c r="Q51" s="183">
        <v>14</v>
      </c>
    </row>
    <row r="52" spans="1:17" ht="15.75">
      <c r="A52" s="180" t="s">
        <v>251</v>
      </c>
      <c r="B52" s="181">
        <v>22</v>
      </c>
      <c r="C52" s="182">
        <v>3</v>
      </c>
      <c r="D52" s="183">
        <v>27</v>
      </c>
      <c r="E52" s="181">
        <v>13</v>
      </c>
      <c r="F52" s="183">
        <v>1</v>
      </c>
      <c r="G52" s="181">
        <v>1</v>
      </c>
      <c r="H52" s="182">
        <v>0</v>
      </c>
      <c r="I52" s="183">
        <v>12</v>
      </c>
      <c r="J52" s="181">
        <v>19</v>
      </c>
      <c r="K52" s="182">
        <v>0</v>
      </c>
      <c r="L52" s="183">
        <v>30</v>
      </c>
      <c r="M52" s="181">
        <v>1</v>
      </c>
      <c r="N52" s="183">
        <v>3</v>
      </c>
      <c r="O52" s="181">
        <v>3</v>
      </c>
      <c r="P52" s="182">
        <v>1</v>
      </c>
      <c r="Q52" s="183">
        <v>14</v>
      </c>
    </row>
    <row r="53" spans="1:17" ht="15.75">
      <c r="A53" s="176" t="s">
        <v>252</v>
      </c>
      <c r="B53" s="181">
        <v>27</v>
      </c>
      <c r="C53" s="182">
        <v>7</v>
      </c>
      <c r="D53" s="183">
        <v>45</v>
      </c>
      <c r="E53" s="181">
        <v>8</v>
      </c>
      <c r="F53" s="183">
        <v>3</v>
      </c>
      <c r="G53" s="181">
        <v>5</v>
      </c>
      <c r="H53" s="182">
        <v>3</v>
      </c>
      <c r="I53" s="183">
        <v>21</v>
      </c>
      <c r="J53" s="181">
        <v>28</v>
      </c>
      <c r="K53" s="182">
        <v>1</v>
      </c>
      <c r="L53" s="183">
        <v>29</v>
      </c>
      <c r="M53" s="181">
        <v>4</v>
      </c>
      <c r="N53" s="183">
        <v>3</v>
      </c>
      <c r="O53" s="181">
        <v>5</v>
      </c>
      <c r="P53" s="182">
        <v>6</v>
      </c>
      <c r="Q53" s="183">
        <v>45</v>
      </c>
    </row>
    <row r="54" spans="1:17" ht="15.75">
      <c r="A54" s="180" t="s">
        <v>253</v>
      </c>
      <c r="B54" s="181">
        <v>18</v>
      </c>
      <c r="C54" s="182">
        <v>2</v>
      </c>
      <c r="D54" s="183">
        <v>44</v>
      </c>
      <c r="E54" s="181">
        <v>3</v>
      </c>
      <c r="F54" s="183">
        <v>1</v>
      </c>
      <c r="G54" s="181">
        <v>3</v>
      </c>
      <c r="H54" s="182">
        <v>1</v>
      </c>
      <c r="I54" s="183">
        <v>10</v>
      </c>
      <c r="J54" s="181">
        <v>24</v>
      </c>
      <c r="K54" s="182">
        <v>0</v>
      </c>
      <c r="L54" s="183">
        <v>44</v>
      </c>
      <c r="M54" s="181">
        <v>3</v>
      </c>
      <c r="N54" s="183">
        <v>2</v>
      </c>
      <c r="O54" s="181">
        <v>1</v>
      </c>
      <c r="P54" s="182">
        <v>1</v>
      </c>
      <c r="Q54" s="183">
        <v>18</v>
      </c>
    </row>
    <row r="55" spans="1:17" ht="15.75">
      <c r="A55" s="176" t="s">
        <v>254</v>
      </c>
      <c r="B55" s="181">
        <v>15</v>
      </c>
      <c r="C55" s="182">
        <v>4</v>
      </c>
      <c r="D55" s="183">
        <v>5</v>
      </c>
      <c r="E55" s="181">
        <v>2</v>
      </c>
      <c r="F55" s="183">
        <v>1</v>
      </c>
      <c r="G55" s="181">
        <v>0</v>
      </c>
      <c r="H55" s="182">
        <v>0</v>
      </c>
      <c r="I55" s="183">
        <v>2</v>
      </c>
      <c r="J55" s="181">
        <v>9</v>
      </c>
      <c r="K55" s="182">
        <v>0</v>
      </c>
      <c r="L55" s="183">
        <v>2</v>
      </c>
      <c r="M55" s="181">
        <v>0</v>
      </c>
      <c r="N55" s="183">
        <v>1</v>
      </c>
      <c r="O55" s="181">
        <v>0</v>
      </c>
      <c r="P55" s="182">
        <v>0</v>
      </c>
      <c r="Q55" s="183">
        <v>4</v>
      </c>
    </row>
    <row r="56" spans="1:17" ht="15.75">
      <c r="A56" s="180" t="s">
        <v>255</v>
      </c>
      <c r="B56" s="181">
        <v>69</v>
      </c>
      <c r="C56" s="182">
        <v>1</v>
      </c>
      <c r="D56" s="183">
        <v>140</v>
      </c>
      <c r="E56" s="181">
        <v>13</v>
      </c>
      <c r="F56" s="183">
        <v>0</v>
      </c>
      <c r="G56" s="181">
        <v>4</v>
      </c>
      <c r="H56" s="182">
        <v>1</v>
      </c>
      <c r="I56" s="183">
        <v>14</v>
      </c>
      <c r="J56" s="181">
        <v>63</v>
      </c>
      <c r="K56" s="182">
        <v>2</v>
      </c>
      <c r="L56" s="183">
        <v>98</v>
      </c>
      <c r="M56" s="181">
        <v>5</v>
      </c>
      <c r="N56" s="183">
        <v>0</v>
      </c>
      <c r="O56" s="181">
        <v>6</v>
      </c>
      <c r="P56" s="182">
        <v>1</v>
      </c>
      <c r="Q56" s="183">
        <v>11</v>
      </c>
    </row>
    <row r="57" spans="1:17" ht="15.75">
      <c r="A57" s="176" t="s">
        <v>256</v>
      </c>
      <c r="B57" s="181">
        <v>7</v>
      </c>
      <c r="C57" s="182">
        <v>15</v>
      </c>
      <c r="D57" s="183">
        <v>5</v>
      </c>
      <c r="E57" s="181">
        <v>1</v>
      </c>
      <c r="F57" s="183">
        <v>1</v>
      </c>
      <c r="G57" s="181">
        <v>0</v>
      </c>
      <c r="H57" s="182">
        <v>0</v>
      </c>
      <c r="I57" s="183">
        <v>2</v>
      </c>
      <c r="J57" s="181">
        <v>6</v>
      </c>
      <c r="K57" s="182">
        <v>5</v>
      </c>
      <c r="L57" s="183">
        <v>2</v>
      </c>
      <c r="M57" s="181">
        <v>0</v>
      </c>
      <c r="N57" s="183">
        <v>0</v>
      </c>
      <c r="O57" s="181">
        <v>0</v>
      </c>
      <c r="P57" s="182">
        <v>0</v>
      </c>
      <c r="Q57" s="183">
        <v>5</v>
      </c>
    </row>
    <row r="58" spans="1:17" ht="15.75">
      <c r="A58" s="180" t="s">
        <v>257</v>
      </c>
      <c r="B58" s="181">
        <v>14</v>
      </c>
      <c r="C58" s="182">
        <v>3</v>
      </c>
      <c r="D58" s="183">
        <v>19</v>
      </c>
      <c r="E58" s="181">
        <v>0</v>
      </c>
      <c r="F58" s="183">
        <v>2</v>
      </c>
      <c r="G58" s="181">
        <v>0</v>
      </c>
      <c r="H58" s="182">
        <v>0</v>
      </c>
      <c r="I58" s="183">
        <v>496</v>
      </c>
      <c r="J58" s="181">
        <v>7</v>
      </c>
      <c r="K58" s="182">
        <v>4</v>
      </c>
      <c r="L58" s="183">
        <v>11</v>
      </c>
      <c r="M58" s="181">
        <v>3</v>
      </c>
      <c r="N58" s="183">
        <v>2</v>
      </c>
      <c r="O58" s="181">
        <v>2</v>
      </c>
      <c r="P58" s="182">
        <v>0</v>
      </c>
      <c r="Q58" s="183">
        <v>54</v>
      </c>
    </row>
    <row r="59" spans="1:17" ht="15.75">
      <c r="A59" s="176" t="s">
        <v>258</v>
      </c>
      <c r="B59" s="181">
        <v>7</v>
      </c>
      <c r="C59" s="182">
        <v>0</v>
      </c>
      <c r="D59" s="183">
        <v>7</v>
      </c>
      <c r="E59" s="181">
        <v>0</v>
      </c>
      <c r="F59" s="183">
        <v>2</v>
      </c>
      <c r="G59" s="181">
        <v>0</v>
      </c>
      <c r="H59" s="182">
        <v>0</v>
      </c>
      <c r="I59" s="183">
        <v>3</v>
      </c>
      <c r="J59" s="181">
        <v>7</v>
      </c>
      <c r="K59" s="182">
        <v>0</v>
      </c>
      <c r="L59" s="183">
        <v>6</v>
      </c>
      <c r="M59" s="181">
        <v>1</v>
      </c>
      <c r="N59" s="183">
        <v>2</v>
      </c>
      <c r="O59" s="181">
        <v>2</v>
      </c>
      <c r="P59" s="182">
        <v>0</v>
      </c>
      <c r="Q59" s="183">
        <v>6</v>
      </c>
    </row>
    <row r="60" spans="1:17" ht="15.75">
      <c r="A60" s="180" t="s">
        <v>259</v>
      </c>
      <c r="B60" s="181">
        <v>11</v>
      </c>
      <c r="C60" s="182">
        <v>4</v>
      </c>
      <c r="D60" s="183">
        <v>27</v>
      </c>
      <c r="E60" s="181">
        <v>4</v>
      </c>
      <c r="F60" s="183">
        <v>1</v>
      </c>
      <c r="G60" s="181">
        <v>1</v>
      </c>
      <c r="H60" s="182">
        <v>0</v>
      </c>
      <c r="I60" s="183">
        <v>10</v>
      </c>
      <c r="J60" s="181">
        <v>18</v>
      </c>
      <c r="K60" s="182">
        <v>1</v>
      </c>
      <c r="L60" s="183">
        <v>37</v>
      </c>
      <c r="M60" s="181">
        <v>1</v>
      </c>
      <c r="N60" s="183">
        <v>2</v>
      </c>
      <c r="O60" s="181">
        <v>3</v>
      </c>
      <c r="P60" s="182">
        <v>1</v>
      </c>
      <c r="Q60" s="183">
        <v>106</v>
      </c>
    </row>
    <row r="61" spans="1:17" ht="15.75">
      <c r="A61" s="176" t="s">
        <v>260</v>
      </c>
      <c r="B61" s="181">
        <v>12</v>
      </c>
      <c r="C61" s="182">
        <v>1</v>
      </c>
      <c r="D61" s="183">
        <v>8</v>
      </c>
      <c r="E61" s="181">
        <v>2</v>
      </c>
      <c r="F61" s="183">
        <v>0</v>
      </c>
      <c r="G61" s="181">
        <v>3</v>
      </c>
      <c r="H61" s="182">
        <v>2</v>
      </c>
      <c r="I61" s="183">
        <v>2</v>
      </c>
      <c r="J61" s="181">
        <v>8</v>
      </c>
      <c r="K61" s="182">
        <v>1</v>
      </c>
      <c r="L61" s="183">
        <v>7</v>
      </c>
      <c r="M61" s="181">
        <v>3</v>
      </c>
      <c r="N61" s="183">
        <v>3</v>
      </c>
      <c r="O61" s="181">
        <v>1</v>
      </c>
      <c r="P61" s="182">
        <v>0</v>
      </c>
      <c r="Q61" s="183">
        <v>4</v>
      </c>
    </row>
    <row r="62" spans="1:17" ht="15.75">
      <c r="A62" s="180" t="s">
        <v>261</v>
      </c>
      <c r="B62" s="181">
        <v>29</v>
      </c>
      <c r="C62" s="182">
        <v>3</v>
      </c>
      <c r="D62" s="183">
        <v>29</v>
      </c>
      <c r="E62" s="181">
        <v>10</v>
      </c>
      <c r="F62" s="183">
        <v>0</v>
      </c>
      <c r="G62" s="181">
        <v>2</v>
      </c>
      <c r="H62" s="182">
        <v>0</v>
      </c>
      <c r="I62" s="183">
        <v>6</v>
      </c>
      <c r="J62" s="181">
        <v>31</v>
      </c>
      <c r="K62" s="182">
        <v>0</v>
      </c>
      <c r="L62" s="183">
        <v>28</v>
      </c>
      <c r="M62" s="181">
        <v>6</v>
      </c>
      <c r="N62" s="183">
        <v>1</v>
      </c>
      <c r="O62" s="181">
        <v>2</v>
      </c>
      <c r="P62" s="182">
        <v>1</v>
      </c>
      <c r="Q62" s="183">
        <v>22</v>
      </c>
    </row>
    <row r="63" spans="1:17" ht="15.75">
      <c r="A63" s="176" t="s">
        <v>262</v>
      </c>
      <c r="B63" s="181">
        <v>30</v>
      </c>
      <c r="C63" s="182">
        <v>4</v>
      </c>
      <c r="D63" s="183">
        <v>33</v>
      </c>
      <c r="E63" s="181">
        <v>9</v>
      </c>
      <c r="F63" s="183">
        <v>2</v>
      </c>
      <c r="G63" s="181">
        <v>2</v>
      </c>
      <c r="H63" s="182">
        <v>2</v>
      </c>
      <c r="I63" s="183">
        <v>16</v>
      </c>
      <c r="J63" s="181">
        <v>24</v>
      </c>
      <c r="K63" s="182">
        <v>0</v>
      </c>
      <c r="L63" s="183">
        <v>29</v>
      </c>
      <c r="M63" s="181">
        <v>9</v>
      </c>
      <c r="N63" s="183">
        <v>2</v>
      </c>
      <c r="O63" s="181">
        <v>6</v>
      </c>
      <c r="P63" s="182">
        <v>2</v>
      </c>
      <c r="Q63" s="183">
        <v>110</v>
      </c>
    </row>
    <row r="64" spans="1:17" ht="15.75">
      <c r="A64" s="180" t="s">
        <v>263</v>
      </c>
      <c r="B64" s="181">
        <v>6</v>
      </c>
      <c r="C64" s="182">
        <v>2</v>
      </c>
      <c r="D64" s="183">
        <v>1</v>
      </c>
      <c r="E64" s="181">
        <v>2</v>
      </c>
      <c r="F64" s="183">
        <v>0</v>
      </c>
      <c r="G64" s="181">
        <v>0</v>
      </c>
      <c r="H64" s="182">
        <v>0</v>
      </c>
      <c r="I64" s="183">
        <v>3</v>
      </c>
      <c r="J64" s="181">
        <v>0</v>
      </c>
      <c r="K64" s="182">
        <v>0</v>
      </c>
      <c r="L64" s="183">
        <v>1</v>
      </c>
      <c r="M64" s="181">
        <v>0</v>
      </c>
      <c r="N64" s="183">
        <v>0</v>
      </c>
      <c r="O64" s="181">
        <v>0</v>
      </c>
      <c r="P64" s="182">
        <v>0</v>
      </c>
      <c r="Q64" s="183">
        <v>3</v>
      </c>
    </row>
    <row r="65" spans="1:17" ht="15.75">
      <c r="A65" s="176" t="s">
        <v>264</v>
      </c>
      <c r="B65" s="181">
        <v>2</v>
      </c>
      <c r="C65" s="182">
        <v>1</v>
      </c>
      <c r="D65" s="183">
        <v>2</v>
      </c>
      <c r="E65" s="181">
        <v>3</v>
      </c>
      <c r="F65" s="183">
        <v>1</v>
      </c>
      <c r="G65" s="181">
        <v>0</v>
      </c>
      <c r="H65" s="182">
        <v>2</v>
      </c>
      <c r="I65" s="183">
        <v>0</v>
      </c>
      <c r="J65" s="181">
        <v>4</v>
      </c>
      <c r="K65" s="182">
        <v>0</v>
      </c>
      <c r="L65" s="183">
        <v>1</v>
      </c>
      <c r="M65" s="181">
        <v>0</v>
      </c>
      <c r="N65" s="183">
        <v>0</v>
      </c>
      <c r="O65" s="181">
        <v>0</v>
      </c>
      <c r="P65" s="182">
        <v>1</v>
      </c>
      <c r="Q65" s="183">
        <v>7</v>
      </c>
    </row>
    <row r="66" spans="1:17" ht="15.75">
      <c r="A66" s="180" t="s">
        <v>265</v>
      </c>
      <c r="B66" s="181">
        <v>18</v>
      </c>
      <c r="C66" s="182">
        <v>2</v>
      </c>
      <c r="D66" s="183">
        <v>18</v>
      </c>
      <c r="E66" s="181">
        <v>4</v>
      </c>
      <c r="F66" s="183">
        <v>2</v>
      </c>
      <c r="G66" s="181">
        <v>1</v>
      </c>
      <c r="H66" s="182">
        <v>0</v>
      </c>
      <c r="I66" s="183">
        <v>4</v>
      </c>
      <c r="J66" s="181">
        <v>13</v>
      </c>
      <c r="K66" s="182">
        <v>0</v>
      </c>
      <c r="L66" s="183">
        <v>19</v>
      </c>
      <c r="M66" s="181">
        <v>1</v>
      </c>
      <c r="N66" s="183">
        <v>1</v>
      </c>
      <c r="O66" s="181">
        <v>1</v>
      </c>
      <c r="P66" s="182">
        <v>0</v>
      </c>
      <c r="Q66" s="183">
        <v>323</v>
      </c>
    </row>
    <row r="67" spans="1:17" ht="15.75">
      <c r="A67" s="176" t="s">
        <v>266</v>
      </c>
      <c r="B67" s="181">
        <v>31</v>
      </c>
      <c r="C67" s="182">
        <v>3</v>
      </c>
      <c r="D67" s="183">
        <v>87</v>
      </c>
      <c r="E67" s="181">
        <v>2</v>
      </c>
      <c r="F67" s="183">
        <v>1</v>
      </c>
      <c r="G67" s="181">
        <v>3</v>
      </c>
      <c r="H67" s="182">
        <v>1</v>
      </c>
      <c r="I67" s="183">
        <v>63</v>
      </c>
      <c r="J67" s="181">
        <v>34</v>
      </c>
      <c r="K67" s="182">
        <v>1</v>
      </c>
      <c r="L67" s="183">
        <v>67</v>
      </c>
      <c r="M67" s="181">
        <v>5</v>
      </c>
      <c r="N67" s="183">
        <v>2</v>
      </c>
      <c r="O67" s="181">
        <v>2</v>
      </c>
      <c r="P67" s="182">
        <v>2</v>
      </c>
      <c r="Q67" s="183">
        <v>60</v>
      </c>
    </row>
    <row r="68" spans="1:17" ht="15.75">
      <c r="A68" s="180" t="s">
        <v>267</v>
      </c>
      <c r="B68" s="181">
        <v>14</v>
      </c>
      <c r="C68" s="182">
        <v>1</v>
      </c>
      <c r="D68" s="183">
        <v>17</v>
      </c>
      <c r="E68" s="181">
        <v>0</v>
      </c>
      <c r="F68" s="183">
        <v>2</v>
      </c>
      <c r="G68" s="181">
        <v>1</v>
      </c>
      <c r="H68" s="182">
        <v>1</v>
      </c>
      <c r="I68" s="183">
        <v>4</v>
      </c>
      <c r="J68" s="181">
        <v>11</v>
      </c>
      <c r="K68" s="182">
        <v>0</v>
      </c>
      <c r="L68" s="183">
        <v>21</v>
      </c>
      <c r="M68" s="181">
        <v>0</v>
      </c>
      <c r="N68" s="183">
        <v>2</v>
      </c>
      <c r="O68" s="181">
        <v>1</v>
      </c>
      <c r="P68" s="182">
        <v>2</v>
      </c>
      <c r="Q68" s="183">
        <v>6</v>
      </c>
    </row>
    <row r="69" spans="1:17" ht="15.75">
      <c r="A69" s="176" t="s">
        <v>268</v>
      </c>
      <c r="B69" s="181">
        <v>33</v>
      </c>
      <c r="C69" s="182">
        <v>0</v>
      </c>
      <c r="D69" s="183">
        <v>20</v>
      </c>
      <c r="E69" s="181">
        <v>1</v>
      </c>
      <c r="F69" s="183">
        <v>1</v>
      </c>
      <c r="G69" s="181">
        <v>5</v>
      </c>
      <c r="H69" s="182">
        <v>0</v>
      </c>
      <c r="I69" s="183">
        <v>107</v>
      </c>
      <c r="J69" s="181">
        <v>33</v>
      </c>
      <c r="K69" s="182">
        <v>2</v>
      </c>
      <c r="L69" s="183">
        <v>16</v>
      </c>
      <c r="M69" s="181">
        <v>7</v>
      </c>
      <c r="N69" s="183">
        <v>1</v>
      </c>
      <c r="O69" s="181">
        <v>2</v>
      </c>
      <c r="P69" s="182">
        <v>0</v>
      </c>
      <c r="Q69" s="183">
        <v>17</v>
      </c>
    </row>
    <row r="70" spans="1:17" ht="15.75">
      <c r="A70" s="180" t="s">
        <v>269</v>
      </c>
      <c r="B70" s="181">
        <v>2</v>
      </c>
      <c r="C70" s="182">
        <v>0</v>
      </c>
      <c r="D70" s="183">
        <v>3</v>
      </c>
      <c r="E70" s="181">
        <v>0</v>
      </c>
      <c r="F70" s="183">
        <v>0</v>
      </c>
      <c r="G70" s="181">
        <v>1</v>
      </c>
      <c r="H70" s="182">
        <v>0</v>
      </c>
      <c r="I70" s="183">
        <v>1</v>
      </c>
      <c r="J70" s="181">
        <v>0</v>
      </c>
      <c r="K70" s="182">
        <v>1</v>
      </c>
      <c r="L70" s="183">
        <v>1</v>
      </c>
      <c r="M70" s="181">
        <v>1</v>
      </c>
      <c r="N70" s="183">
        <v>1</v>
      </c>
      <c r="O70" s="181">
        <v>0</v>
      </c>
      <c r="P70" s="182">
        <v>0</v>
      </c>
      <c r="Q70" s="183">
        <v>0</v>
      </c>
    </row>
    <row r="71" spans="1:17" ht="15.75">
      <c r="A71" s="176" t="s">
        <v>270</v>
      </c>
      <c r="B71" s="181">
        <v>38</v>
      </c>
      <c r="C71" s="182">
        <v>1</v>
      </c>
      <c r="D71" s="183">
        <v>33</v>
      </c>
      <c r="E71" s="181">
        <v>3</v>
      </c>
      <c r="F71" s="183">
        <v>0</v>
      </c>
      <c r="G71" s="181">
        <v>5</v>
      </c>
      <c r="H71" s="182">
        <v>1</v>
      </c>
      <c r="I71" s="183">
        <v>10</v>
      </c>
      <c r="J71" s="181">
        <v>34</v>
      </c>
      <c r="K71" s="182">
        <v>0</v>
      </c>
      <c r="L71" s="183">
        <v>33</v>
      </c>
      <c r="M71" s="181">
        <v>4</v>
      </c>
      <c r="N71" s="183">
        <v>1</v>
      </c>
      <c r="O71" s="181">
        <v>2</v>
      </c>
      <c r="P71" s="182">
        <v>0</v>
      </c>
      <c r="Q71" s="183">
        <v>8</v>
      </c>
    </row>
    <row r="72" spans="1:17" ht="15.75">
      <c r="A72" s="180" t="s">
        <v>271</v>
      </c>
      <c r="B72" s="181">
        <v>6</v>
      </c>
      <c r="C72" s="182">
        <v>0</v>
      </c>
      <c r="D72" s="183">
        <v>10</v>
      </c>
      <c r="E72" s="181">
        <v>0</v>
      </c>
      <c r="F72" s="183">
        <v>1</v>
      </c>
      <c r="G72" s="181">
        <v>2</v>
      </c>
      <c r="H72" s="182">
        <v>0</v>
      </c>
      <c r="I72" s="183">
        <v>6</v>
      </c>
      <c r="J72" s="181">
        <v>3</v>
      </c>
      <c r="K72" s="182">
        <v>0</v>
      </c>
      <c r="L72" s="183">
        <v>6</v>
      </c>
      <c r="M72" s="181">
        <v>1</v>
      </c>
      <c r="N72" s="183">
        <v>2</v>
      </c>
      <c r="O72" s="181">
        <v>3</v>
      </c>
      <c r="P72" s="182">
        <v>4</v>
      </c>
      <c r="Q72" s="183">
        <v>8</v>
      </c>
    </row>
    <row r="73" spans="1:17" ht="15.75">
      <c r="A73" s="176" t="s">
        <v>272</v>
      </c>
      <c r="B73" s="181">
        <v>25</v>
      </c>
      <c r="C73" s="182">
        <v>4</v>
      </c>
      <c r="D73" s="183">
        <v>13</v>
      </c>
      <c r="E73" s="181">
        <v>5</v>
      </c>
      <c r="F73" s="183">
        <v>2</v>
      </c>
      <c r="G73" s="181">
        <v>0</v>
      </c>
      <c r="H73" s="182">
        <v>1</v>
      </c>
      <c r="I73" s="183">
        <v>10</v>
      </c>
      <c r="J73" s="181">
        <v>17</v>
      </c>
      <c r="K73" s="182">
        <v>1</v>
      </c>
      <c r="L73" s="183">
        <v>14</v>
      </c>
      <c r="M73" s="181">
        <v>4</v>
      </c>
      <c r="N73" s="183">
        <v>0</v>
      </c>
      <c r="O73" s="181">
        <v>1</v>
      </c>
      <c r="P73" s="182">
        <v>0</v>
      </c>
      <c r="Q73" s="183">
        <v>10</v>
      </c>
    </row>
    <row r="74" spans="1:17" ht="15.75">
      <c r="A74" s="180" t="s">
        <v>273</v>
      </c>
      <c r="B74" s="181">
        <v>8</v>
      </c>
      <c r="C74" s="182">
        <v>1</v>
      </c>
      <c r="D74" s="183">
        <v>23</v>
      </c>
      <c r="E74" s="181">
        <v>1</v>
      </c>
      <c r="F74" s="183">
        <v>2</v>
      </c>
      <c r="G74" s="181">
        <v>0</v>
      </c>
      <c r="H74" s="182">
        <v>0</v>
      </c>
      <c r="I74" s="183">
        <v>5</v>
      </c>
      <c r="J74" s="181">
        <v>10</v>
      </c>
      <c r="K74" s="182">
        <v>2</v>
      </c>
      <c r="L74" s="183">
        <v>7</v>
      </c>
      <c r="M74" s="181">
        <v>1</v>
      </c>
      <c r="N74" s="183">
        <v>3</v>
      </c>
      <c r="O74" s="181">
        <v>2</v>
      </c>
      <c r="P74" s="182">
        <v>1</v>
      </c>
      <c r="Q74" s="183">
        <v>4</v>
      </c>
    </row>
    <row r="75" spans="1:17" ht="15.75">
      <c r="A75" s="176" t="s">
        <v>274</v>
      </c>
      <c r="B75" s="181">
        <v>16</v>
      </c>
      <c r="C75" s="182">
        <v>0</v>
      </c>
      <c r="D75" s="183">
        <v>33</v>
      </c>
      <c r="E75" s="181">
        <v>5</v>
      </c>
      <c r="F75" s="183">
        <v>2</v>
      </c>
      <c r="G75" s="181">
        <v>2</v>
      </c>
      <c r="H75" s="182">
        <v>1</v>
      </c>
      <c r="I75" s="183">
        <v>14</v>
      </c>
      <c r="J75" s="181">
        <v>15</v>
      </c>
      <c r="K75" s="182">
        <v>1</v>
      </c>
      <c r="L75" s="183">
        <v>37</v>
      </c>
      <c r="M75" s="181">
        <v>4</v>
      </c>
      <c r="N75" s="183">
        <v>1</v>
      </c>
      <c r="O75" s="181">
        <v>1</v>
      </c>
      <c r="P75" s="182">
        <v>0</v>
      </c>
      <c r="Q75" s="183">
        <v>21</v>
      </c>
    </row>
    <row r="76" spans="1:17" ht="15.75">
      <c r="A76" s="180" t="s">
        <v>275</v>
      </c>
      <c r="B76" s="181">
        <v>11</v>
      </c>
      <c r="C76" s="182">
        <v>2</v>
      </c>
      <c r="D76" s="183">
        <v>11</v>
      </c>
      <c r="E76" s="181">
        <v>1</v>
      </c>
      <c r="F76" s="183">
        <v>2</v>
      </c>
      <c r="G76" s="181">
        <v>2</v>
      </c>
      <c r="H76" s="182">
        <v>0</v>
      </c>
      <c r="I76" s="183">
        <v>2</v>
      </c>
      <c r="J76" s="181">
        <v>14</v>
      </c>
      <c r="K76" s="182">
        <v>2</v>
      </c>
      <c r="L76" s="183">
        <v>9</v>
      </c>
      <c r="M76" s="181">
        <v>4</v>
      </c>
      <c r="N76" s="183">
        <v>0</v>
      </c>
      <c r="O76" s="181">
        <v>3</v>
      </c>
      <c r="P76" s="182">
        <v>1</v>
      </c>
      <c r="Q76" s="183">
        <v>5</v>
      </c>
    </row>
    <row r="77" spans="1:17" ht="15.75">
      <c r="A77" s="176" t="s">
        <v>276</v>
      </c>
      <c r="B77" s="181">
        <v>4</v>
      </c>
      <c r="C77" s="182">
        <v>1</v>
      </c>
      <c r="D77" s="183">
        <v>1</v>
      </c>
      <c r="E77" s="181">
        <v>0</v>
      </c>
      <c r="F77" s="183">
        <v>0</v>
      </c>
      <c r="G77" s="181">
        <v>0</v>
      </c>
      <c r="H77" s="182">
        <v>0</v>
      </c>
      <c r="I77" s="183">
        <v>0</v>
      </c>
      <c r="J77" s="181">
        <v>3</v>
      </c>
      <c r="K77" s="182">
        <v>0</v>
      </c>
      <c r="L77" s="183">
        <v>0</v>
      </c>
      <c r="M77" s="181">
        <v>0</v>
      </c>
      <c r="N77" s="183">
        <v>0</v>
      </c>
      <c r="O77" s="181">
        <v>0</v>
      </c>
      <c r="P77" s="182">
        <v>1</v>
      </c>
      <c r="Q77" s="183">
        <v>1</v>
      </c>
    </row>
    <row r="78" spans="1:17" ht="15.75">
      <c r="A78" s="180" t="s">
        <v>277</v>
      </c>
      <c r="B78" s="181">
        <v>7</v>
      </c>
      <c r="C78" s="182">
        <v>1</v>
      </c>
      <c r="D78" s="183">
        <v>7</v>
      </c>
      <c r="E78" s="181">
        <v>1</v>
      </c>
      <c r="F78" s="183">
        <v>0</v>
      </c>
      <c r="G78" s="181">
        <v>0</v>
      </c>
      <c r="H78" s="182">
        <v>2</v>
      </c>
      <c r="I78" s="183">
        <v>0</v>
      </c>
      <c r="J78" s="181">
        <v>4</v>
      </c>
      <c r="K78" s="182">
        <v>0</v>
      </c>
      <c r="L78" s="183">
        <v>3</v>
      </c>
      <c r="M78" s="181">
        <v>1</v>
      </c>
      <c r="N78" s="183">
        <v>1</v>
      </c>
      <c r="O78" s="181">
        <v>2</v>
      </c>
      <c r="P78" s="182">
        <v>0</v>
      </c>
      <c r="Q78" s="183">
        <v>6</v>
      </c>
    </row>
    <row r="79" spans="1:17" ht="15.75">
      <c r="A79" s="176" t="s">
        <v>278</v>
      </c>
      <c r="B79" s="181">
        <v>11</v>
      </c>
      <c r="C79" s="182">
        <v>1</v>
      </c>
      <c r="D79" s="183">
        <v>1</v>
      </c>
      <c r="E79" s="181">
        <v>3</v>
      </c>
      <c r="F79" s="183">
        <v>0</v>
      </c>
      <c r="G79" s="181">
        <v>1</v>
      </c>
      <c r="H79" s="182">
        <v>0</v>
      </c>
      <c r="I79" s="183">
        <v>0</v>
      </c>
      <c r="J79" s="181">
        <v>4</v>
      </c>
      <c r="K79" s="182">
        <v>0</v>
      </c>
      <c r="L79" s="183">
        <v>2</v>
      </c>
      <c r="M79" s="181">
        <v>0</v>
      </c>
      <c r="N79" s="183">
        <v>0</v>
      </c>
      <c r="O79" s="181">
        <v>0</v>
      </c>
      <c r="P79" s="182">
        <v>0</v>
      </c>
      <c r="Q79" s="183">
        <v>2</v>
      </c>
    </row>
    <row r="80" spans="1:17" ht="15.75">
      <c r="A80" s="180" t="s">
        <v>279</v>
      </c>
      <c r="B80" s="181">
        <v>13</v>
      </c>
      <c r="C80" s="182">
        <v>0</v>
      </c>
      <c r="D80" s="183">
        <v>4</v>
      </c>
      <c r="E80" s="181">
        <v>2</v>
      </c>
      <c r="F80" s="183">
        <v>1</v>
      </c>
      <c r="G80" s="181">
        <v>0</v>
      </c>
      <c r="H80" s="182">
        <v>0</v>
      </c>
      <c r="I80" s="183">
        <v>0</v>
      </c>
      <c r="J80" s="181">
        <v>15</v>
      </c>
      <c r="K80" s="182">
        <v>0</v>
      </c>
      <c r="L80" s="183">
        <v>7</v>
      </c>
      <c r="M80" s="181">
        <v>1</v>
      </c>
      <c r="N80" s="183">
        <v>0</v>
      </c>
      <c r="O80" s="181">
        <v>3</v>
      </c>
      <c r="P80" s="182">
        <v>0</v>
      </c>
      <c r="Q80" s="183">
        <v>1</v>
      </c>
    </row>
    <row r="81" spans="1:17" ht="15.75">
      <c r="A81" s="176" t="s">
        <v>280</v>
      </c>
      <c r="B81" s="181">
        <v>8</v>
      </c>
      <c r="C81" s="182">
        <v>1</v>
      </c>
      <c r="D81" s="183">
        <v>3</v>
      </c>
      <c r="E81" s="181">
        <v>0</v>
      </c>
      <c r="F81" s="183">
        <v>1</v>
      </c>
      <c r="G81" s="181">
        <v>0</v>
      </c>
      <c r="H81" s="182">
        <v>0</v>
      </c>
      <c r="I81" s="183">
        <v>1</v>
      </c>
      <c r="J81" s="181">
        <v>5</v>
      </c>
      <c r="K81" s="182">
        <v>0</v>
      </c>
      <c r="L81" s="183">
        <v>6</v>
      </c>
      <c r="M81" s="181">
        <v>0</v>
      </c>
      <c r="N81" s="183">
        <v>0</v>
      </c>
      <c r="O81" s="181">
        <v>0</v>
      </c>
      <c r="P81" s="182">
        <v>0</v>
      </c>
      <c r="Q81" s="183">
        <v>2</v>
      </c>
    </row>
    <row r="82" spans="1:17" ht="15.75">
      <c r="A82" s="180" t="s">
        <v>281</v>
      </c>
      <c r="B82" s="181">
        <v>0</v>
      </c>
      <c r="C82" s="182">
        <v>0</v>
      </c>
      <c r="D82" s="183">
        <v>2</v>
      </c>
      <c r="E82" s="181">
        <v>0</v>
      </c>
      <c r="F82" s="183">
        <v>1</v>
      </c>
      <c r="G82" s="181">
        <v>2</v>
      </c>
      <c r="H82" s="182">
        <v>1</v>
      </c>
      <c r="I82" s="183">
        <v>2</v>
      </c>
      <c r="J82" s="181">
        <v>4</v>
      </c>
      <c r="K82" s="182">
        <v>0</v>
      </c>
      <c r="L82" s="183">
        <v>5</v>
      </c>
      <c r="M82" s="181">
        <v>1</v>
      </c>
      <c r="N82" s="183">
        <v>1</v>
      </c>
      <c r="O82" s="181">
        <v>0</v>
      </c>
      <c r="P82" s="182">
        <v>1</v>
      </c>
      <c r="Q82" s="183">
        <v>5</v>
      </c>
    </row>
    <row r="83" spans="1:17" ht="15.75">
      <c r="A83" s="176" t="s">
        <v>282</v>
      </c>
      <c r="B83" s="181">
        <v>2</v>
      </c>
      <c r="C83" s="182">
        <v>0</v>
      </c>
      <c r="D83" s="183">
        <v>6</v>
      </c>
      <c r="E83" s="181">
        <v>0</v>
      </c>
      <c r="F83" s="183">
        <v>0</v>
      </c>
      <c r="G83" s="181">
        <v>0</v>
      </c>
      <c r="H83" s="182">
        <v>0</v>
      </c>
      <c r="I83" s="183">
        <v>0</v>
      </c>
      <c r="J83" s="181">
        <v>1</v>
      </c>
      <c r="K83" s="182">
        <v>0</v>
      </c>
      <c r="L83" s="183">
        <v>5</v>
      </c>
      <c r="M83" s="181">
        <v>0</v>
      </c>
      <c r="N83" s="183">
        <v>0</v>
      </c>
      <c r="O83" s="181">
        <v>0</v>
      </c>
      <c r="P83" s="182">
        <v>0</v>
      </c>
      <c r="Q83" s="183">
        <v>1</v>
      </c>
    </row>
    <row r="84" spans="1:17" ht="15.75">
      <c r="A84" s="180" t="s">
        <v>283</v>
      </c>
      <c r="B84" s="181">
        <v>3</v>
      </c>
      <c r="C84" s="182">
        <v>0</v>
      </c>
      <c r="D84" s="183">
        <v>2</v>
      </c>
      <c r="E84" s="181">
        <v>0</v>
      </c>
      <c r="F84" s="183">
        <v>0</v>
      </c>
      <c r="G84" s="181">
        <v>0</v>
      </c>
      <c r="H84" s="182">
        <v>0</v>
      </c>
      <c r="I84" s="183">
        <v>2</v>
      </c>
      <c r="J84" s="181">
        <v>0</v>
      </c>
      <c r="K84" s="182">
        <v>0</v>
      </c>
      <c r="L84" s="183">
        <v>9</v>
      </c>
      <c r="M84" s="181">
        <v>1</v>
      </c>
      <c r="N84" s="183">
        <v>0</v>
      </c>
      <c r="O84" s="181">
        <v>0</v>
      </c>
      <c r="P84" s="182">
        <v>0</v>
      </c>
      <c r="Q84" s="183">
        <v>2</v>
      </c>
    </row>
    <row r="85" spans="1:17" ht="15.75">
      <c r="A85" s="176" t="s">
        <v>284</v>
      </c>
      <c r="B85" s="181">
        <v>9</v>
      </c>
      <c r="C85" s="182">
        <v>1</v>
      </c>
      <c r="D85" s="183">
        <v>11</v>
      </c>
      <c r="E85" s="181">
        <v>3</v>
      </c>
      <c r="F85" s="183">
        <v>1</v>
      </c>
      <c r="G85" s="181">
        <v>1</v>
      </c>
      <c r="H85" s="182">
        <v>0</v>
      </c>
      <c r="I85" s="183">
        <v>3</v>
      </c>
      <c r="J85" s="181">
        <v>11</v>
      </c>
      <c r="K85" s="182">
        <v>1</v>
      </c>
      <c r="L85" s="183">
        <v>13</v>
      </c>
      <c r="M85" s="181">
        <v>2</v>
      </c>
      <c r="N85" s="183">
        <v>0</v>
      </c>
      <c r="O85" s="181">
        <v>0</v>
      </c>
      <c r="P85" s="182">
        <v>2</v>
      </c>
      <c r="Q85" s="183">
        <v>2</v>
      </c>
    </row>
    <row r="86" spans="1:17" ht="15.75">
      <c r="A86" s="180" t="s">
        <v>285</v>
      </c>
      <c r="B86" s="181">
        <v>5</v>
      </c>
      <c r="C86" s="182">
        <v>0</v>
      </c>
      <c r="D86" s="183">
        <v>3</v>
      </c>
      <c r="E86" s="181">
        <v>0</v>
      </c>
      <c r="F86" s="183">
        <v>2</v>
      </c>
      <c r="G86" s="181">
        <v>1</v>
      </c>
      <c r="H86" s="182">
        <v>0</v>
      </c>
      <c r="I86" s="183">
        <v>2</v>
      </c>
      <c r="J86" s="181">
        <v>5</v>
      </c>
      <c r="K86" s="182">
        <v>0</v>
      </c>
      <c r="L86" s="183">
        <v>8</v>
      </c>
      <c r="M86" s="181">
        <v>0</v>
      </c>
      <c r="N86" s="183">
        <v>0</v>
      </c>
      <c r="O86" s="181">
        <v>0</v>
      </c>
      <c r="P86" s="182">
        <v>2</v>
      </c>
      <c r="Q86" s="183">
        <v>6</v>
      </c>
    </row>
    <row r="87" spans="1:17" ht="15.75">
      <c r="A87" s="176" t="s">
        <v>286</v>
      </c>
      <c r="B87" s="181">
        <v>3</v>
      </c>
      <c r="C87" s="182">
        <v>2</v>
      </c>
      <c r="D87" s="183">
        <v>0</v>
      </c>
      <c r="E87" s="181">
        <v>0</v>
      </c>
      <c r="F87" s="183">
        <v>0</v>
      </c>
      <c r="G87" s="181">
        <v>0</v>
      </c>
      <c r="H87" s="182">
        <v>0</v>
      </c>
      <c r="I87" s="183">
        <v>2</v>
      </c>
      <c r="J87" s="181">
        <v>2</v>
      </c>
      <c r="K87" s="182">
        <v>0</v>
      </c>
      <c r="L87" s="183">
        <v>4</v>
      </c>
      <c r="M87" s="181">
        <v>0</v>
      </c>
      <c r="N87" s="183">
        <v>0</v>
      </c>
      <c r="O87" s="181">
        <v>0</v>
      </c>
      <c r="P87" s="182">
        <v>0</v>
      </c>
      <c r="Q87" s="183">
        <v>1</v>
      </c>
    </row>
    <row r="88" spans="1:17" ht="15.75">
      <c r="A88" s="180" t="s">
        <v>287</v>
      </c>
      <c r="B88" s="181">
        <v>7</v>
      </c>
      <c r="C88" s="182">
        <v>0</v>
      </c>
      <c r="D88" s="183">
        <v>10</v>
      </c>
      <c r="E88" s="181">
        <v>5</v>
      </c>
      <c r="F88" s="183">
        <v>1</v>
      </c>
      <c r="G88" s="181">
        <v>2</v>
      </c>
      <c r="H88" s="182">
        <v>0</v>
      </c>
      <c r="I88" s="183">
        <v>16</v>
      </c>
      <c r="J88" s="181">
        <v>11</v>
      </c>
      <c r="K88" s="182">
        <v>0</v>
      </c>
      <c r="L88" s="183">
        <v>10</v>
      </c>
      <c r="M88" s="181">
        <v>1</v>
      </c>
      <c r="N88" s="183">
        <v>0</v>
      </c>
      <c r="O88" s="181">
        <v>3</v>
      </c>
      <c r="P88" s="182">
        <v>0</v>
      </c>
      <c r="Q88" s="183">
        <v>10</v>
      </c>
    </row>
    <row r="89" spans="1:17" ht="16.5" thickBot="1">
      <c r="A89" s="184" t="s">
        <v>288</v>
      </c>
      <c r="B89" s="181">
        <v>10</v>
      </c>
      <c r="C89" s="182">
        <v>1</v>
      </c>
      <c r="D89" s="183">
        <v>7</v>
      </c>
      <c r="E89" s="181">
        <v>2</v>
      </c>
      <c r="F89" s="183">
        <v>0</v>
      </c>
      <c r="G89" s="181">
        <v>0</v>
      </c>
      <c r="H89" s="182">
        <v>0</v>
      </c>
      <c r="I89" s="183">
        <v>88</v>
      </c>
      <c r="J89" s="181">
        <v>8</v>
      </c>
      <c r="K89" s="182">
        <v>0</v>
      </c>
      <c r="L89" s="183">
        <v>5</v>
      </c>
      <c r="M89" s="181">
        <v>1</v>
      </c>
      <c r="N89" s="183">
        <v>0</v>
      </c>
      <c r="O89" s="181">
        <v>1</v>
      </c>
      <c r="P89" s="182">
        <v>0</v>
      </c>
      <c r="Q89" s="183">
        <v>7</v>
      </c>
    </row>
    <row r="90" spans="1:17" s="189" customFormat="1" ht="17.25" thickBot="1" thickTop="1">
      <c r="A90" s="185" t="s">
        <v>289</v>
      </c>
      <c r="B90" s="186">
        <f aca="true" t="shared" si="0" ref="B90:Q90">SUM(B9:B89)</f>
        <v>4260</v>
      </c>
      <c r="C90" s="187">
        <f t="shared" si="0"/>
        <v>206</v>
      </c>
      <c r="D90" s="188">
        <f t="shared" si="0"/>
        <v>4855</v>
      </c>
      <c r="E90" s="186">
        <f t="shared" si="0"/>
        <v>976</v>
      </c>
      <c r="F90" s="188">
        <f t="shared" si="0"/>
        <v>143</v>
      </c>
      <c r="G90" s="186">
        <f t="shared" si="0"/>
        <v>801</v>
      </c>
      <c r="H90" s="187">
        <f t="shared" si="0"/>
        <v>111</v>
      </c>
      <c r="I90" s="188">
        <f t="shared" si="0"/>
        <v>2561</v>
      </c>
      <c r="J90" s="186">
        <f t="shared" si="0"/>
        <v>3465</v>
      </c>
      <c r="K90" s="187">
        <f t="shared" si="0"/>
        <v>75</v>
      </c>
      <c r="L90" s="188">
        <f t="shared" si="0"/>
        <v>3456</v>
      </c>
      <c r="M90" s="186">
        <f t="shared" si="0"/>
        <v>988</v>
      </c>
      <c r="N90" s="188">
        <f t="shared" si="0"/>
        <v>165</v>
      </c>
      <c r="O90" s="186">
        <f t="shared" si="0"/>
        <v>700</v>
      </c>
      <c r="P90" s="187">
        <f t="shared" si="0"/>
        <v>129</v>
      </c>
      <c r="Q90" s="188">
        <f t="shared" si="0"/>
        <v>2605</v>
      </c>
    </row>
    <row r="91" spans="1:18" s="196" customFormat="1" ht="16.5" thickTop="1">
      <c r="A91" s="190" t="s">
        <v>19</v>
      </c>
      <c r="B91" s="191"/>
      <c r="C91" s="192"/>
      <c r="D91" s="192"/>
      <c r="E91" s="193"/>
      <c r="F91" s="193"/>
      <c r="G91" s="193"/>
      <c r="H91" s="193"/>
      <c r="I91" s="193"/>
      <c r="J91" s="194"/>
      <c r="K91" s="194"/>
      <c r="L91" s="194"/>
      <c r="M91" s="194"/>
      <c r="N91" s="194"/>
      <c r="O91" s="194"/>
      <c r="P91" s="194"/>
      <c r="Q91" s="194"/>
      <c r="R91" s="195"/>
    </row>
    <row r="92" spans="1:18" s="200" customFormat="1" ht="20.25">
      <c r="A92" s="197"/>
      <c r="B92" s="198"/>
      <c r="C92" s="198"/>
      <c r="D92" s="198"/>
      <c r="E92" s="198"/>
      <c r="F92" s="198"/>
      <c r="G92" s="198"/>
      <c r="H92" s="198"/>
      <c r="I92" s="198"/>
      <c r="J92" s="199"/>
      <c r="R92" s="201"/>
    </row>
    <row r="93" spans="1:10" s="203" customFormat="1" ht="20.25">
      <c r="A93" s="202"/>
      <c r="J93" s="204"/>
    </row>
  </sheetData>
  <sheetProtection/>
  <mergeCells count="27">
    <mergeCell ref="A1:Q1"/>
    <mergeCell ref="A3:R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5905511811023623" right="0.3937007874015748" top="0.7480314960629921" bottom="0.5905511811023623" header="0.31496062992125984" footer="0.31496062992125984"/>
  <pageSetup horizontalDpi="600" verticalDpi="600" orientation="portrait" paperSize="9" r:id="rId1"/>
  <headerFooter>
    <oddFooter>&amp;L21.05.2010&amp;CTÜRKİYE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13.00390625" style="174" customWidth="1"/>
    <col min="2" max="2" width="6.28125" style="173" customWidth="1"/>
    <col min="3" max="3" width="4.00390625" style="173" bestFit="1" customWidth="1"/>
    <col min="4" max="4" width="6.421875" style="173" customWidth="1"/>
    <col min="5" max="5" width="5.57421875" style="173" customWidth="1"/>
    <col min="6" max="6" width="4.00390625" style="173" bestFit="1" customWidth="1"/>
    <col min="7" max="7" width="5.8515625" style="173" customWidth="1"/>
    <col min="8" max="8" width="4.00390625" style="173" bestFit="1" customWidth="1"/>
    <col min="9" max="9" width="6.28125" style="173" customWidth="1"/>
    <col min="10" max="10" width="6.28125" style="205" customWidth="1"/>
    <col min="11" max="11" width="4.00390625" style="173" bestFit="1" customWidth="1"/>
    <col min="12" max="12" width="6.421875" style="173" customWidth="1"/>
    <col min="13" max="13" width="5.7109375" style="173" customWidth="1"/>
    <col min="14" max="14" width="4.00390625" style="173" bestFit="1" customWidth="1"/>
    <col min="15" max="15" width="5.421875" style="173" customWidth="1"/>
    <col min="16" max="16" width="4.00390625" style="173" customWidth="1"/>
    <col min="17" max="17" width="6.421875" style="173" customWidth="1"/>
    <col min="18" max="16384" width="9.140625" style="173" customWidth="1"/>
  </cols>
  <sheetData>
    <row r="1" spans="1:18" ht="18.75" thickBot="1">
      <c r="A1" s="390" t="s">
        <v>90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172"/>
    </row>
    <row r="3" spans="1:18" ht="15.75">
      <c r="A3" s="391" t="s">
        <v>290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</row>
    <row r="4" ht="15.75" thickBot="1">
      <c r="J4" s="173"/>
    </row>
    <row r="5" spans="1:17" s="175" customFormat="1" ht="17.25" thickBot="1" thickTop="1">
      <c r="A5" s="392" t="s">
        <v>199</v>
      </c>
      <c r="B5" s="395" t="s">
        <v>291</v>
      </c>
      <c r="C5" s="396"/>
      <c r="D5" s="396"/>
      <c r="E5" s="396"/>
      <c r="F5" s="396"/>
      <c r="G5" s="396"/>
      <c r="H5" s="396"/>
      <c r="I5" s="397"/>
      <c r="J5" s="395" t="s">
        <v>292</v>
      </c>
      <c r="K5" s="396"/>
      <c r="L5" s="396"/>
      <c r="M5" s="396"/>
      <c r="N5" s="396"/>
      <c r="O5" s="396"/>
      <c r="P5" s="396"/>
      <c r="Q5" s="397"/>
    </row>
    <row r="6" spans="1:17" ht="15.75" thickTop="1">
      <c r="A6" s="393"/>
      <c r="B6" s="398" t="s">
        <v>202</v>
      </c>
      <c r="C6" s="398"/>
      <c r="D6" s="398"/>
      <c r="E6" s="399" t="s">
        <v>203</v>
      </c>
      <c r="F6" s="400"/>
      <c r="G6" s="398" t="s">
        <v>204</v>
      </c>
      <c r="H6" s="398"/>
      <c r="I6" s="400"/>
      <c r="J6" s="398" t="s">
        <v>202</v>
      </c>
      <c r="K6" s="398"/>
      <c r="L6" s="398"/>
      <c r="M6" s="399" t="s">
        <v>203</v>
      </c>
      <c r="N6" s="401"/>
      <c r="O6" s="399" t="s">
        <v>204</v>
      </c>
      <c r="P6" s="402"/>
      <c r="Q6" s="400"/>
    </row>
    <row r="7" spans="1:17" ht="15">
      <c r="A7" s="393"/>
      <c r="B7" s="382" t="s">
        <v>205</v>
      </c>
      <c r="C7" s="377" t="s">
        <v>206</v>
      </c>
      <c r="D7" s="404" t="s">
        <v>207</v>
      </c>
      <c r="E7" s="381" t="s">
        <v>205</v>
      </c>
      <c r="F7" s="406" t="s">
        <v>206</v>
      </c>
      <c r="G7" s="375" t="s">
        <v>205</v>
      </c>
      <c r="H7" s="377" t="s">
        <v>206</v>
      </c>
      <c r="I7" s="379" t="s">
        <v>207</v>
      </c>
      <c r="J7" s="381" t="s">
        <v>205</v>
      </c>
      <c r="K7" s="385" t="s">
        <v>206</v>
      </c>
      <c r="L7" s="383" t="s">
        <v>207</v>
      </c>
      <c r="M7" s="386" t="s">
        <v>205</v>
      </c>
      <c r="N7" s="388" t="s">
        <v>206</v>
      </c>
      <c r="O7" s="381" t="s">
        <v>205</v>
      </c>
      <c r="P7" s="385" t="s">
        <v>206</v>
      </c>
      <c r="Q7" s="383" t="s">
        <v>207</v>
      </c>
    </row>
    <row r="8" spans="1:17" ht="31.5" customHeight="1" thickBot="1">
      <c r="A8" s="394"/>
      <c r="B8" s="403"/>
      <c r="C8" s="378"/>
      <c r="D8" s="405"/>
      <c r="E8" s="382"/>
      <c r="F8" s="407"/>
      <c r="G8" s="376"/>
      <c r="H8" s="378"/>
      <c r="I8" s="380"/>
      <c r="J8" s="382"/>
      <c r="K8" s="377"/>
      <c r="L8" s="384"/>
      <c r="M8" s="387"/>
      <c r="N8" s="389"/>
      <c r="O8" s="382"/>
      <c r="P8" s="377"/>
      <c r="Q8" s="384"/>
    </row>
    <row r="9" spans="1:17" ht="16.5" thickTop="1">
      <c r="A9" s="176" t="s">
        <v>208</v>
      </c>
      <c r="B9" s="206">
        <v>424</v>
      </c>
      <c r="C9" s="207">
        <v>10</v>
      </c>
      <c r="D9" s="208">
        <v>425</v>
      </c>
      <c r="E9" s="206">
        <v>139</v>
      </c>
      <c r="F9" s="208">
        <v>11</v>
      </c>
      <c r="G9" s="206">
        <v>128</v>
      </c>
      <c r="H9" s="207">
        <v>8</v>
      </c>
      <c r="I9" s="208">
        <v>320</v>
      </c>
      <c r="J9" s="206">
        <v>344</v>
      </c>
      <c r="K9" s="207">
        <v>0</v>
      </c>
      <c r="L9" s="208">
        <v>354</v>
      </c>
      <c r="M9" s="206">
        <v>127</v>
      </c>
      <c r="N9" s="208">
        <v>8</v>
      </c>
      <c r="O9" s="206">
        <v>114</v>
      </c>
      <c r="P9" s="207">
        <v>4</v>
      </c>
      <c r="Q9" s="208">
        <v>249</v>
      </c>
    </row>
    <row r="10" spans="1:17" ht="15.75">
      <c r="A10" s="180" t="s">
        <v>209</v>
      </c>
      <c r="B10" s="209">
        <v>77</v>
      </c>
      <c r="C10" s="210">
        <v>0</v>
      </c>
      <c r="D10" s="211">
        <v>24</v>
      </c>
      <c r="E10" s="209">
        <v>9</v>
      </c>
      <c r="F10" s="211">
        <v>5</v>
      </c>
      <c r="G10" s="209">
        <v>6</v>
      </c>
      <c r="H10" s="210">
        <v>0</v>
      </c>
      <c r="I10" s="211">
        <v>124</v>
      </c>
      <c r="J10" s="209">
        <v>51</v>
      </c>
      <c r="K10" s="210">
        <v>3</v>
      </c>
      <c r="L10" s="211">
        <v>68</v>
      </c>
      <c r="M10" s="209">
        <v>4</v>
      </c>
      <c r="N10" s="211">
        <v>3</v>
      </c>
      <c r="O10" s="209">
        <v>2</v>
      </c>
      <c r="P10" s="210">
        <v>4</v>
      </c>
      <c r="Q10" s="211">
        <v>23</v>
      </c>
    </row>
    <row r="11" spans="1:17" ht="15.75">
      <c r="A11" s="176" t="s">
        <v>293</v>
      </c>
      <c r="B11" s="209">
        <v>84</v>
      </c>
      <c r="C11" s="210">
        <v>7</v>
      </c>
      <c r="D11" s="211">
        <v>92</v>
      </c>
      <c r="E11" s="209">
        <v>17</v>
      </c>
      <c r="F11" s="211">
        <v>5</v>
      </c>
      <c r="G11" s="209">
        <v>13</v>
      </c>
      <c r="H11" s="210">
        <v>5</v>
      </c>
      <c r="I11" s="211">
        <v>69</v>
      </c>
      <c r="J11" s="209">
        <v>67</v>
      </c>
      <c r="K11" s="210">
        <v>3</v>
      </c>
      <c r="L11" s="211">
        <v>126</v>
      </c>
      <c r="M11" s="209">
        <v>15</v>
      </c>
      <c r="N11" s="211">
        <v>2</v>
      </c>
      <c r="O11" s="209">
        <v>9</v>
      </c>
      <c r="P11" s="210">
        <v>5</v>
      </c>
      <c r="Q11" s="211">
        <v>65</v>
      </c>
    </row>
    <row r="12" spans="1:17" ht="15.75">
      <c r="A12" s="180" t="s">
        <v>211</v>
      </c>
      <c r="B12" s="209">
        <v>34</v>
      </c>
      <c r="C12" s="210">
        <v>2</v>
      </c>
      <c r="D12" s="211">
        <v>27</v>
      </c>
      <c r="E12" s="209">
        <v>5</v>
      </c>
      <c r="F12" s="211">
        <v>2</v>
      </c>
      <c r="G12" s="209">
        <v>5</v>
      </c>
      <c r="H12" s="210">
        <v>1</v>
      </c>
      <c r="I12" s="211">
        <v>33</v>
      </c>
      <c r="J12" s="209">
        <v>16</v>
      </c>
      <c r="K12" s="210">
        <v>1</v>
      </c>
      <c r="L12" s="211">
        <v>30</v>
      </c>
      <c r="M12" s="209">
        <v>4</v>
      </c>
      <c r="N12" s="211">
        <v>0</v>
      </c>
      <c r="O12" s="209">
        <v>1</v>
      </c>
      <c r="P12" s="210">
        <v>1</v>
      </c>
      <c r="Q12" s="211">
        <v>31</v>
      </c>
    </row>
    <row r="13" spans="1:17" ht="15.75">
      <c r="A13" s="176" t="s">
        <v>212</v>
      </c>
      <c r="B13" s="209">
        <v>44</v>
      </c>
      <c r="C13" s="210">
        <v>5</v>
      </c>
      <c r="D13" s="211">
        <v>48</v>
      </c>
      <c r="E13" s="209">
        <v>8</v>
      </c>
      <c r="F13" s="211">
        <v>3</v>
      </c>
      <c r="G13" s="209">
        <v>8</v>
      </c>
      <c r="H13" s="210">
        <v>2</v>
      </c>
      <c r="I13" s="211">
        <v>62</v>
      </c>
      <c r="J13" s="209">
        <v>27</v>
      </c>
      <c r="K13" s="210">
        <v>4</v>
      </c>
      <c r="L13" s="211">
        <v>31</v>
      </c>
      <c r="M13" s="209">
        <v>9</v>
      </c>
      <c r="N13" s="211">
        <v>2</v>
      </c>
      <c r="O13" s="209">
        <v>9</v>
      </c>
      <c r="P13" s="210">
        <v>6</v>
      </c>
      <c r="Q13" s="211">
        <v>11</v>
      </c>
    </row>
    <row r="14" spans="1:17" ht="15.75">
      <c r="A14" s="180" t="s">
        <v>213</v>
      </c>
      <c r="B14" s="209">
        <v>2102</v>
      </c>
      <c r="C14" s="210">
        <v>53</v>
      </c>
      <c r="D14" s="211">
        <v>2862</v>
      </c>
      <c r="E14" s="209">
        <v>420</v>
      </c>
      <c r="F14" s="211">
        <v>63</v>
      </c>
      <c r="G14" s="209">
        <v>457</v>
      </c>
      <c r="H14" s="210">
        <v>54</v>
      </c>
      <c r="I14" s="211">
        <v>905</v>
      </c>
      <c r="J14" s="209">
        <v>1532</v>
      </c>
      <c r="K14" s="210">
        <v>22</v>
      </c>
      <c r="L14" s="211">
        <v>2048</v>
      </c>
      <c r="M14" s="209">
        <v>526</v>
      </c>
      <c r="N14" s="211">
        <v>85</v>
      </c>
      <c r="O14" s="209">
        <v>391</v>
      </c>
      <c r="P14" s="210">
        <v>66</v>
      </c>
      <c r="Q14" s="211">
        <v>871</v>
      </c>
    </row>
    <row r="15" spans="1:17" ht="15.75">
      <c r="A15" s="176" t="s">
        <v>214</v>
      </c>
      <c r="B15" s="209">
        <v>850</v>
      </c>
      <c r="C15" s="210">
        <v>14</v>
      </c>
      <c r="D15" s="211">
        <v>677</v>
      </c>
      <c r="E15" s="209">
        <v>143</v>
      </c>
      <c r="F15" s="211">
        <v>27</v>
      </c>
      <c r="G15" s="209">
        <v>114</v>
      </c>
      <c r="H15" s="210">
        <v>20</v>
      </c>
      <c r="I15" s="211">
        <v>371</v>
      </c>
      <c r="J15" s="209">
        <v>693</v>
      </c>
      <c r="K15" s="210">
        <v>5</v>
      </c>
      <c r="L15" s="211">
        <v>741</v>
      </c>
      <c r="M15" s="209">
        <v>118</v>
      </c>
      <c r="N15" s="211">
        <v>21</v>
      </c>
      <c r="O15" s="209">
        <v>101</v>
      </c>
      <c r="P15" s="210">
        <v>32</v>
      </c>
      <c r="Q15" s="211">
        <v>402</v>
      </c>
    </row>
    <row r="16" spans="1:17" ht="15.75">
      <c r="A16" s="180" t="s">
        <v>215</v>
      </c>
      <c r="B16" s="209">
        <v>22</v>
      </c>
      <c r="C16" s="210">
        <v>1</v>
      </c>
      <c r="D16" s="211">
        <v>39</v>
      </c>
      <c r="E16" s="209">
        <v>5</v>
      </c>
      <c r="F16" s="211">
        <v>1</v>
      </c>
      <c r="G16" s="209">
        <v>4</v>
      </c>
      <c r="H16" s="210">
        <v>1</v>
      </c>
      <c r="I16" s="211">
        <v>36</v>
      </c>
      <c r="J16" s="209">
        <v>14</v>
      </c>
      <c r="K16" s="210">
        <v>1</v>
      </c>
      <c r="L16" s="211">
        <v>21</v>
      </c>
      <c r="M16" s="209">
        <v>2</v>
      </c>
      <c r="N16" s="211">
        <v>1</v>
      </c>
      <c r="O16" s="209">
        <v>2</v>
      </c>
      <c r="P16" s="210">
        <v>0</v>
      </c>
      <c r="Q16" s="211">
        <v>38</v>
      </c>
    </row>
    <row r="17" spans="1:17" ht="15.75">
      <c r="A17" s="176" t="s">
        <v>216</v>
      </c>
      <c r="B17" s="209">
        <v>173</v>
      </c>
      <c r="C17" s="210">
        <v>11</v>
      </c>
      <c r="D17" s="211">
        <v>478</v>
      </c>
      <c r="E17" s="209">
        <v>44</v>
      </c>
      <c r="F17" s="211">
        <v>6</v>
      </c>
      <c r="G17" s="209">
        <v>43</v>
      </c>
      <c r="H17" s="210">
        <v>18</v>
      </c>
      <c r="I17" s="211">
        <v>531</v>
      </c>
      <c r="J17" s="209">
        <v>144</v>
      </c>
      <c r="K17" s="210">
        <v>8</v>
      </c>
      <c r="L17" s="211">
        <v>422</v>
      </c>
      <c r="M17" s="209">
        <v>40</v>
      </c>
      <c r="N17" s="211">
        <v>17</v>
      </c>
      <c r="O17" s="209">
        <v>42</v>
      </c>
      <c r="P17" s="210">
        <v>16</v>
      </c>
      <c r="Q17" s="211">
        <v>275</v>
      </c>
    </row>
    <row r="18" spans="1:17" ht="15.75">
      <c r="A18" s="180" t="s">
        <v>217</v>
      </c>
      <c r="B18" s="209">
        <v>147</v>
      </c>
      <c r="C18" s="210">
        <v>13</v>
      </c>
      <c r="D18" s="211">
        <v>258</v>
      </c>
      <c r="E18" s="209">
        <v>24</v>
      </c>
      <c r="F18" s="211">
        <v>20</v>
      </c>
      <c r="G18" s="209">
        <v>22</v>
      </c>
      <c r="H18" s="210">
        <v>15</v>
      </c>
      <c r="I18" s="211">
        <v>272</v>
      </c>
      <c r="J18" s="209">
        <v>98</v>
      </c>
      <c r="K18" s="210">
        <v>5</v>
      </c>
      <c r="L18" s="211">
        <v>181</v>
      </c>
      <c r="M18" s="209">
        <v>37</v>
      </c>
      <c r="N18" s="211">
        <v>18</v>
      </c>
      <c r="O18" s="209">
        <v>28</v>
      </c>
      <c r="P18" s="210">
        <v>27</v>
      </c>
      <c r="Q18" s="211">
        <v>748</v>
      </c>
    </row>
    <row r="19" spans="1:17" ht="15.75">
      <c r="A19" s="176" t="s">
        <v>218</v>
      </c>
      <c r="B19" s="209">
        <v>28</v>
      </c>
      <c r="C19" s="210">
        <v>2</v>
      </c>
      <c r="D19" s="211">
        <v>39</v>
      </c>
      <c r="E19" s="209">
        <v>6</v>
      </c>
      <c r="F19" s="211">
        <v>1</v>
      </c>
      <c r="G19" s="209">
        <v>6</v>
      </c>
      <c r="H19" s="210">
        <v>2</v>
      </c>
      <c r="I19" s="211">
        <v>27</v>
      </c>
      <c r="J19" s="209">
        <v>15</v>
      </c>
      <c r="K19" s="210">
        <v>0</v>
      </c>
      <c r="L19" s="211">
        <v>24</v>
      </c>
      <c r="M19" s="209">
        <v>6</v>
      </c>
      <c r="N19" s="211">
        <v>2</v>
      </c>
      <c r="O19" s="209">
        <v>3</v>
      </c>
      <c r="P19" s="210">
        <v>3</v>
      </c>
      <c r="Q19" s="211">
        <v>244</v>
      </c>
    </row>
    <row r="20" spans="1:17" ht="15.75">
      <c r="A20" s="180" t="s">
        <v>219</v>
      </c>
      <c r="B20" s="209">
        <v>33</v>
      </c>
      <c r="C20" s="210">
        <v>14</v>
      </c>
      <c r="D20" s="211">
        <v>3</v>
      </c>
      <c r="E20" s="209">
        <v>9</v>
      </c>
      <c r="F20" s="211">
        <v>1</v>
      </c>
      <c r="G20" s="209">
        <v>7</v>
      </c>
      <c r="H20" s="210">
        <v>1</v>
      </c>
      <c r="I20" s="211">
        <v>36</v>
      </c>
      <c r="J20" s="209">
        <v>23</v>
      </c>
      <c r="K20" s="210">
        <v>1</v>
      </c>
      <c r="L20" s="211">
        <v>7</v>
      </c>
      <c r="M20" s="209">
        <v>4</v>
      </c>
      <c r="N20" s="211">
        <v>3</v>
      </c>
      <c r="O20" s="209">
        <v>3</v>
      </c>
      <c r="P20" s="210">
        <v>1</v>
      </c>
      <c r="Q20" s="211">
        <v>18</v>
      </c>
    </row>
    <row r="21" spans="1:17" ht="15.75">
      <c r="A21" s="176" t="s">
        <v>220</v>
      </c>
      <c r="B21" s="209">
        <v>35</v>
      </c>
      <c r="C21" s="210">
        <v>15</v>
      </c>
      <c r="D21" s="211">
        <v>20</v>
      </c>
      <c r="E21" s="209">
        <v>3</v>
      </c>
      <c r="F21" s="211">
        <v>0</v>
      </c>
      <c r="G21" s="209">
        <v>5</v>
      </c>
      <c r="H21" s="210">
        <v>1</v>
      </c>
      <c r="I21" s="211">
        <v>15</v>
      </c>
      <c r="J21" s="209">
        <v>21</v>
      </c>
      <c r="K21" s="210">
        <v>3</v>
      </c>
      <c r="L21" s="211">
        <v>16</v>
      </c>
      <c r="M21" s="209">
        <v>6</v>
      </c>
      <c r="N21" s="211">
        <v>0</v>
      </c>
      <c r="O21" s="209">
        <v>1</v>
      </c>
      <c r="P21" s="210">
        <v>0</v>
      </c>
      <c r="Q21" s="211">
        <v>22</v>
      </c>
    </row>
    <row r="22" spans="1:17" ht="15.75">
      <c r="A22" s="180" t="s">
        <v>221</v>
      </c>
      <c r="B22" s="209">
        <v>51</v>
      </c>
      <c r="C22" s="210">
        <v>8</v>
      </c>
      <c r="D22" s="211">
        <v>45</v>
      </c>
      <c r="E22" s="209">
        <v>10</v>
      </c>
      <c r="F22" s="211">
        <v>4</v>
      </c>
      <c r="G22" s="209">
        <v>4</v>
      </c>
      <c r="H22" s="210">
        <v>6</v>
      </c>
      <c r="I22" s="211">
        <v>30</v>
      </c>
      <c r="J22" s="209">
        <v>42</v>
      </c>
      <c r="K22" s="210">
        <v>2</v>
      </c>
      <c r="L22" s="211">
        <v>36</v>
      </c>
      <c r="M22" s="209">
        <v>4</v>
      </c>
      <c r="N22" s="211">
        <v>4</v>
      </c>
      <c r="O22" s="209">
        <v>11</v>
      </c>
      <c r="P22" s="210">
        <v>1</v>
      </c>
      <c r="Q22" s="211">
        <v>23</v>
      </c>
    </row>
    <row r="23" spans="1:17" ht="15.75">
      <c r="A23" s="176" t="s">
        <v>222</v>
      </c>
      <c r="B23" s="209">
        <v>38</v>
      </c>
      <c r="C23" s="210">
        <v>0</v>
      </c>
      <c r="D23" s="211">
        <v>35</v>
      </c>
      <c r="E23" s="209">
        <v>5</v>
      </c>
      <c r="F23" s="211">
        <v>4</v>
      </c>
      <c r="G23" s="209">
        <v>1</v>
      </c>
      <c r="H23" s="210">
        <v>1</v>
      </c>
      <c r="I23" s="211">
        <v>32</v>
      </c>
      <c r="J23" s="209">
        <v>16</v>
      </c>
      <c r="K23" s="210">
        <v>0</v>
      </c>
      <c r="L23" s="211">
        <v>41</v>
      </c>
      <c r="M23" s="209">
        <v>1</v>
      </c>
      <c r="N23" s="211">
        <v>0</v>
      </c>
      <c r="O23" s="209">
        <v>0</v>
      </c>
      <c r="P23" s="210">
        <v>2</v>
      </c>
      <c r="Q23" s="211">
        <v>35</v>
      </c>
    </row>
    <row r="24" spans="1:17" ht="15.75">
      <c r="A24" s="180" t="s">
        <v>223</v>
      </c>
      <c r="B24" s="209">
        <v>655</v>
      </c>
      <c r="C24" s="210">
        <v>22</v>
      </c>
      <c r="D24" s="211">
        <v>335</v>
      </c>
      <c r="E24" s="209">
        <v>97</v>
      </c>
      <c r="F24" s="211">
        <v>26</v>
      </c>
      <c r="G24" s="209">
        <v>104</v>
      </c>
      <c r="H24" s="210">
        <v>25</v>
      </c>
      <c r="I24" s="211">
        <v>265</v>
      </c>
      <c r="J24" s="209">
        <v>512</v>
      </c>
      <c r="K24" s="210">
        <v>15</v>
      </c>
      <c r="L24" s="211">
        <v>389</v>
      </c>
      <c r="M24" s="209">
        <v>102</v>
      </c>
      <c r="N24" s="211">
        <v>25</v>
      </c>
      <c r="O24" s="209">
        <v>96</v>
      </c>
      <c r="P24" s="210">
        <v>31</v>
      </c>
      <c r="Q24" s="211">
        <v>333</v>
      </c>
    </row>
    <row r="25" spans="1:17" ht="15.75">
      <c r="A25" s="176" t="s">
        <v>224</v>
      </c>
      <c r="B25" s="209">
        <v>69</v>
      </c>
      <c r="C25" s="210">
        <v>12</v>
      </c>
      <c r="D25" s="211">
        <v>84</v>
      </c>
      <c r="E25" s="209">
        <v>11</v>
      </c>
      <c r="F25" s="211">
        <v>11</v>
      </c>
      <c r="G25" s="209">
        <v>10</v>
      </c>
      <c r="H25" s="210">
        <v>2</v>
      </c>
      <c r="I25" s="211">
        <v>60</v>
      </c>
      <c r="J25" s="209">
        <v>55</v>
      </c>
      <c r="K25" s="210">
        <v>5</v>
      </c>
      <c r="L25" s="211">
        <v>74</v>
      </c>
      <c r="M25" s="209">
        <v>9</v>
      </c>
      <c r="N25" s="211">
        <v>8</v>
      </c>
      <c r="O25" s="209">
        <v>6</v>
      </c>
      <c r="P25" s="210">
        <v>2</v>
      </c>
      <c r="Q25" s="211">
        <v>61</v>
      </c>
    </row>
    <row r="26" spans="1:17" ht="15.75">
      <c r="A26" s="180" t="s">
        <v>225</v>
      </c>
      <c r="B26" s="209">
        <v>10</v>
      </c>
      <c r="C26" s="210">
        <v>12</v>
      </c>
      <c r="D26" s="211">
        <v>24</v>
      </c>
      <c r="E26" s="209">
        <v>3</v>
      </c>
      <c r="F26" s="211">
        <v>3</v>
      </c>
      <c r="G26" s="209">
        <v>3</v>
      </c>
      <c r="H26" s="210">
        <v>2</v>
      </c>
      <c r="I26" s="211">
        <v>10</v>
      </c>
      <c r="J26" s="209">
        <v>17</v>
      </c>
      <c r="K26" s="210">
        <v>3</v>
      </c>
      <c r="L26" s="211">
        <v>14</v>
      </c>
      <c r="M26" s="209">
        <v>4</v>
      </c>
      <c r="N26" s="211">
        <v>1</v>
      </c>
      <c r="O26" s="209">
        <v>0</v>
      </c>
      <c r="P26" s="210">
        <v>2</v>
      </c>
      <c r="Q26" s="211">
        <v>100</v>
      </c>
    </row>
    <row r="27" spans="1:17" ht="15.75">
      <c r="A27" s="176" t="s">
        <v>226</v>
      </c>
      <c r="B27" s="209">
        <v>77</v>
      </c>
      <c r="C27" s="210">
        <v>4</v>
      </c>
      <c r="D27" s="211">
        <v>84</v>
      </c>
      <c r="E27" s="209">
        <v>10</v>
      </c>
      <c r="F27" s="211">
        <v>1</v>
      </c>
      <c r="G27" s="209">
        <v>15</v>
      </c>
      <c r="H27" s="210">
        <v>2</v>
      </c>
      <c r="I27" s="211">
        <v>68</v>
      </c>
      <c r="J27" s="209">
        <v>55</v>
      </c>
      <c r="K27" s="210">
        <v>1</v>
      </c>
      <c r="L27" s="211">
        <v>95</v>
      </c>
      <c r="M27" s="209">
        <v>12</v>
      </c>
      <c r="N27" s="211">
        <v>2</v>
      </c>
      <c r="O27" s="209">
        <v>9</v>
      </c>
      <c r="P27" s="210">
        <v>4</v>
      </c>
      <c r="Q27" s="211">
        <v>40</v>
      </c>
    </row>
    <row r="28" spans="1:17" ht="15.75">
      <c r="A28" s="180" t="s">
        <v>227</v>
      </c>
      <c r="B28" s="209">
        <v>122</v>
      </c>
      <c r="C28" s="210">
        <v>4</v>
      </c>
      <c r="D28" s="211">
        <v>345</v>
      </c>
      <c r="E28" s="209">
        <v>41</v>
      </c>
      <c r="F28" s="211">
        <v>17</v>
      </c>
      <c r="G28" s="209">
        <v>48</v>
      </c>
      <c r="H28" s="210">
        <v>18</v>
      </c>
      <c r="I28" s="211">
        <v>171</v>
      </c>
      <c r="J28" s="209">
        <v>130</v>
      </c>
      <c r="K28" s="210">
        <v>6</v>
      </c>
      <c r="L28" s="211">
        <v>285</v>
      </c>
      <c r="M28" s="209">
        <v>53</v>
      </c>
      <c r="N28" s="211">
        <v>14</v>
      </c>
      <c r="O28" s="209">
        <v>36</v>
      </c>
      <c r="P28" s="210">
        <v>14</v>
      </c>
      <c r="Q28" s="211">
        <v>123</v>
      </c>
    </row>
    <row r="29" spans="1:17" ht="15.75">
      <c r="A29" s="176" t="s">
        <v>228</v>
      </c>
      <c r="B29" s="209">
        <v>193</v>
      </c>
      <c r="C29" s="210">
        <v>5</v>
      </c>
      <c r="D29" s="211">
        <v>97</v>
      </c>
      <c r="E29" s="209">
        <v>24</v>
      </c>
      <c r="F29" s="211">
        <v>1</v>
      </c>
      <c r="G29" s="209">
        <v>24</v>
      </c>
      <c r="H29" s="210">
        <v>5</v>
      </c>
      <c r="I29" s="211">
        <v>37</v>
      </c>
      <c r="J29" s="209">
        <v>195</v>
      </c>
      <c r="K29" s="210">
        <v>7</v>
      </c>
      <c r="L29" s="211">
        <v>95</v>
      </c>
      <c r="M29" s="209">
        <v>34</v>
      </c>
      <c r="N29" s="211">
        <v>6</v>
      </c>
      <c r="O29" s="209">
        <v>19</v>
      </c>
      <c r="P29" s="210">
        <v>3</v>
      </c>
      <c r="Q29" s="211">
        <v>65</v>
      </c>
    </row>
    <row r="30" spans="1:17" ht="15.75">
      <c r="A30" s="180" t="s">
        <v>229</v>
      </c>
      <c r="B30" s="209">
        <v>39</v>
      </c>
      <c r="C30" s="210">
        <v>3</v>
      </c>
      <c r="D30" s="211">
        <v>83</v>
      </c>
      <c r="E30" s="209">
        <v>7</v>
      </c>
      <c r="F30" s="211">
        <v>7</v>
      </c>
      <c r="G30" s="209">
        <v>16</v>
      </c>
      <c r="H30" s="210">
        <v>11</v>
      </c>
      <c r="I30" s="211">
        <v>59</v>
      </c>
      <c r="J30" s="209">
        <v>33</v>
      </c>
      <c r="K30" s="210">
        <v>3</v>
      </c>
      <c r="L30" s="211">
        <v>79</v>
      </c>
      <c r="M30" s="209">
        <v>12</v>
      </c>
      <c r="N30" s="211">
        <v>9</v>
      </c>
      <c r="O30" s="209">
        <v>9</v>
      </c>
      <c r="P30" s="210">
        <v>9</v>
      </c>
      <c r="Q30" s="211">
        <v>55</v>
      </c>
    </row>
    <row r="31" spans="1:17" ht="15.75">
      <c r="A31" s="176" t="s">
        <v>230</v>
      </c>
      <c r="B31" s="209">
        <v>108</v>
      </c>
      <c r="C31" s="210">
        <v>4</v>
      </c>
      <c r="D31" s="211">
        <v>47</v>
      </c>
      <c r="E31" s="209">
        <v>1</v>
      </c>
      <c r="F31" s="211">
        <v>3</v>
      </c>
      <c r="G31" s="209">
        <v>8</v>
      </c>
      <c r="H31" s="210">
        <v>7</v>
      </c>
      <c r="I31" s="211">
        <v>44</v>
      </c>
      <c r="J31" s="209">
        <v>71</v>
      </c>
      <c r="K31" s="210">
        <v>2</v>
      </c>
      <c r="L31" s="211">
        <v>71</v>
      </c>
      <c r="M31" s="209">
        <v>0</v>
      </c>
      <c r="N31" s="211">
        <v>5</v>
      </c>
      <c r="O31" s="209">
        <v>7</v>
      </c>
      <c r="P31" s="210">
        <v>5</v>
      </c>
      <c r="Q31" s="211">
        <v>36</v>
      </c>
    </row>
    <row r="32" spans="1:17" ht="15.75">
      <c r="A32" s="180" t="s">
        <v>231</v>
      </c>
      <c r="B32" s="209">
        <v>28</v>
      </c>
      <c r="C32" s="210">
        <v>4</v>
      </c>
      <c r="D32" s="211">
        <v>60</v>
      </c>
      <c r="E32" s="209">
        <v>7</v>
      </c>
      <c r="F32" s="211">
        <v>4</v>
      </c>
      <c r="G32" s="209">
        <v>5</v>
      </c>
      <c r="H32" s="210">
        <v>1</v>
      </c>
      <c r="I32" s="211">
        <v>36</v>
      </c>
      <c r="J32" s="209">
        <v>13</v>
      </c>
      <c r="K32" s="210">
        <v>0</v>
      </c>
      <c r="L32" s="211">
        <v>33</v>
      </c>
      <c r="M32" s="209">
        <v>4</v>
      </c>
      <c r="N32" s="211">
        <v>7</v>
      </c>
      <c r="O32" s="209">
        <v>1</v>
      </c>
      <c r="P32" s="210">
        <v>2</v>
      </c>
      <c r="Q32" s="211">
        <v>32</v>
      </c>
    </row>
    <row r="33" spans="1:17" ht="15.75">
      <c r="A33" s="176" t="s">
        <v>232</v>
      </c>
      <c r="B33" s="209">
        <v>82</v>
      </c>
      <c r="C33" s="210">
        <v>36</v>
      </c>
      <c r="D33" s="211">
        <v>62</v>
      </c>
      <c r="E33" s="209">
        <v>18</v>
      </c>
      <c r="F33" s="211">
        <v>20</v>
      </c>
      <c r="G33" s="209">
        <v>7</v>
      </c>
      <c r="H33" s="210">
        <v>10</v>
      </c>
      <c r="I33" s="211">
        <v>181</v>
      </c>
      <c r="J33" s="209">
        <v>75</v>
      </c>
      <c r="K33" s="210">
        <v>16</v>
      </c>
      <c r="L33" s="211">
        <v>68</v>
      </c>
      <c r="M33" s="209">
        <v>11</v>
      </c>
      <c r="N33" s="211">
        <v>16</v>
      </c>
      <c r="O33" s="209">
        <v>17</v>
      </c>
      <c r="P33" s="210">
        <v>12</v>
      </c>
      <c r="Q33" s="211">
        <v>222</v>
      </c>
    </row>
    <row r="34" spans="1:17" ht="15.75">
      <c r="A34" s="180" t="s">
        <v>233</v>
      </c>
      <c r="B34" s="209">
        <v>160</v>
      </c>
      <c r="C34" s="210">
        <v>4</v>
      </c>
      <c r="D34" s="211">
        <v>408</v>
      </c>
      <c r="E34" s="209">
        <v>27</v>
      </c>
      <c r="F34" s="211">
        <v>8</v>
      </c>
      <c r="G34" s="209">
        <v>35</v>
      </c>
      <c r="H34" s="210">
        <v>13</v>
      </c>
      <c r="I34" s="211">
        <v>153</v>
      </c>
      <c r="J34" s="209">
        <v>115</v>
      </c>
      <c r="K34" s="210">
        <v>1</v>
      </c>
      <c r="L34" s="211">
        <v>319</v>
      </c>
      <c r="M34" s="209">
        <v>33</v>
      </c>
      <c r="N34" s="211">
        <v>9</v>
      </c>
      <c r="O34" s="209">
        <v>29</v>
      </c>
      <c r="P34" s="210">
        <v>10</v>
      </c>
      <c r="Q34" s="211">
        <v>201</v>
      </c>
    </row>
    <row r="35" spans="1:17" ht="15.75">
      <c r="A35" s="176" t="s">
        <v>234</v>
      </c>
      <c r="B35" s="209">
        <v>319</v>
      </c>
      <c r="C35" s="210">
        <v>13</v>
      </c>
      <c r="D35" s="211">
        <v>258</v>
      </c>
      <c r="E35" s="209">
        <v>55</v>
      </c>
      <c r="F35" s="211">
        <v>2</v>
      </c>
      <c r="G35" s="209">
        <v>42</v>
      </c>
      <c r="H35" s="210">
        <v>5</v>
      </c>
      <c r="I35" s="211">
        <v>84</v>
      </c>
      <c r="J35" s="209">
        <v>248</v>
      </c>
      <c r="K35" s="210">
        <v>1</v>
      </c>
      <c r="L35" s="211">
        <v>175</v>
      </c>
      <c r="M35" s="209">
        <v>51</v>
      </c>
      <c r="N35" s="211">
        <v>4</v>
      </c>
      <c r="O35" s="209">
        <v>43</v>
      </c>
      <c r="P35" s="210">
        <v>7</v>
      </c>
      <c r="Q35" s="211">
        <v>83</v>
      </c>
    </row>
    <row r="36" spans="1:17" ht="15.75">
      <c r="A36" s="180" t="s">
        <v>235</v>
      </c>
      <c r="B36" s="209">
        <v>37</v>
      </c>
      <c r="C36" s="210">
        <v>14</v>
      </c>
      <c r="D36" s="211">
        <v>30</v>
      </c>
      <c r="E36" s="209">
        <v>13</v>
      </c>
      <c r="F36" s="211">
        <v>4</v>
      </c>
      <c r="G36" s="209">
        <v>10</v>
      </c>
      <c r="H36" s="210">
        <v>2</v>
      </c>
      <c r="I36" s="211">
        <v>34</v>
      </c>
      <c r="J36" s="209">
        <v>28</v>
      </c>
      <c r="K36" s="210">
        <v>5</v>
      </c>
      <c r="L36" s="211">
        <v>31</v>
      </c>
      <c r="M36" s="209">
        <v>11</v>
      </c>
      <c r="N36" s="211">
        <v>6</v>
      </c>
      <c r="O36" s="209">
        <v>9</v>
      </c>
      <c r="P36" s="210">
        <v>1</v>
      </c>
      <c r="Q36" s="211">
        <v>33</v>
      </c>
    </row>
    <row r="37" spans="1:17" ht="15.75">
      <c r="A37" s="176" t="s">
        <v>236</v>
      </c>
      <c r="B37" s="209">
        <v>15</v>
      </c>
      <c r="C37" s="210">
        <v>3</v>
      </c>
      <c r="D37" s="211">
        <v>23</v>
      </c>
      <c r="E37" s="209">
        <v>4</v>
      </c>
      <c r="F37" s="211">
        <v>2</v>
      </c>
      <c r="G37" s="209">
        <v>5</v>
      </c>
      <c r="H37" s="210">
        <v>0</v>
      </c>
      <c r="I37" s="211">
        <v>19</v>
      </c>
      <c r="J37" s="209">
        <v>7</v>
      </c>
      <c r="K37" s="210">
        <v>5</v>
      </c>
      <c r="L37" s="211">
        <v>6</v>
      </c>
      <c r="M37" s="209">
        <v>3</v>
      </c>
      <c r="N37" s="211">
        <v>0</v>
      </c>
      <c r="O37" s="209">
        <v>4</v>
      </c>
      <c r="P37" s="210">
        <v>0</v>
      </c>
      <c r="Q37" s="211">
        <v>3</v>
      </c>
    </row>
    <row r="38" spans="1:17" ht="15.75">
      <c r="A38" s="180" t="s">
        <v>237</v>
      </c>
      <c r="B38" s="209">
        <v>27</v>
      </c>
      <c r="C38" s="210">
        <v>2</v>
      </c>
      <c r="D38" s="211">
        <v>32</v>
      </c>
      <c r="E38" s="209">
        <v>2</v>
      </c>
      <c r="F38" s="211">
        <v>0</v>
      </c>
      <c r="G38" s="209">
        <v>0</v>
      </c>
      <c r="H38" s="210">
        <v>0</v>
      </c>
      <c r="I38" s="211">
        <v>11</v>
      </c>
      <c r="J38" s="209">
        <v>22</v>
      </c>
      <c r="K38" s="210">
        <v>1</v>
      </c>
      <c r="L38" s="211">
        <v>20</v>
      </c>
      <c r="M38" s="209">
        <v>0</v>
      </c>
      <c r="N38" s="211">
        <v>0</v>
      </c>
      <c r="O38" s="209">
        <v>3</v>
      </c>
      <c r="P38" s="210">
        <v>0</v>
      </c>
      <c r="Q38" s="211">
        <v>14</v>
      </c>
    </row>
    <row r="39" spans="1:17" ht="15.75">
      <c r="A39" s="176" t="s">
        <v>238</v>
      </c>
      <c r="B39" s="209">
        <v>185</v>
      </c>
      <c r="C39" s="210">
        <v>3</v>
      </c>
      <c r="D39" s="211">
        <v>127</v>
      </c>
      <c r="E39" s="209">
        <v>38</v>
      </c>
      <c r="F39" s="211">
        <v>6</v>
      </c>
      <c r="G39" s="209">
        <v>35</v>
      </c>
      <c r="H39" s="210">
        <v>2</v>
      </c>
      <c r="I39" s="211">
        <v>283</v>
      </c>
      <c r="J39" s="209">
        <v>177</v>
      </c>
      <c r="K39" s="210">
        <v>5</v>
      </c>
      <c r="L39" s="211">
        <v>288</v>
      </c>
      <c r="M39" s="209">
        <v>26</v>
      </c>
      <c r="N39" s="211">
        <v>9</v>
      </c>
      <c r="O39" s="209">
        <v>30</v>
      </c>
      <c r="P39" s="210">
        <v>4</v>
      </c>
      <c r="Q39" s="211">
        <v>86</v>
      </c>
    </row>
    <row r="40" spans="1:17" ht="15.75">
      <c r="A40" s="180" t="s">
        <v>239</v>
      </c>
      <c r="B40" s="209">
        <v>55</v>
      </c>
      <c r="C40" s="210">
        <v>8</v>
      </c>
      <c r="D40" s="211">
        <v>48</v>
      </c>
      <c r="E40" s="209">
        <v>10</v>
      </c>
      <c r="F40" s="211">
        <v>9</v>
      </c>
      <c r="G40" s="209">
        <v>10</v>
      </c>
      <c r="H40" s="210">
        <v>11</v>
      </c>
      <c r="I40" s="211">
        <v>147</v>
      </c>
      <c r="J40" s="209">
        <v>52</v>
      </c>
      <c r="K40" s="210">
        <v>7</v>
      </c>
      <c r="L40" s="211">
        <v>52</v>
      </c>
      <c r="M40" s="209">
        <v>13</v>
      </c>
      <c r="N40" s="211">
        <v>13</v>
      </c>
      <c r="O40" s="209">
        <v>7</v>
      </c>
      <c r="P40" s="210">
        <v>6</v>
      </c>
      <c r="Q40" s="211">
        <v>38</v>
      </c>
    </row>
    <row r="41" spans="1:17" ht="15.75">
      <c r="A41" s="176" t="s">
        <v>240</v>
      </c>
      <c r="B41" s="209">
        <v>293</v>
      </c>
      <c r="C41" s="210">
        <v>6</v>
      </c>
      <c r="D41" s="211">
        <v>191</v>
      </c>
      <c r="E41" s="209">
        <v>74</v>
      </c>
      <c r="F41" s="211">
        <v>8</v>
      </c>
      <c r="G41" s="209">
        <v>67</v>
      </c>
      <c r="H41" s="210">
        <v>19</v>
      </c>
      <c r="I41" s="211">
        <v>437</v>
      </c>
      <c r="J41" s="209">
        <v>266</v>
      </c>
      <c r="K41" s="210">
        <v>0</v>
      </c>
      <c r="L41" s="211">
        <v>187</v>
      </c>
      <c r="M41" s="209">
        <v>77</v>
      </c>
      <c r="N41" s="211">
        <v>8</v>
      </c>
      <c r="O41" s="209">
        <v>78</v>
      </c>
      <c r="P41" s="210">
        <v>9</v>
      </c>
      <c r="Q41" s="211">
        <v>149</v>
      </c>
    </row>
    <row r="42" spans="1:17" ht="15.75">
      <c r="A42" s="180" t="s">
        <v>241</v>
      </c>
      <c r="B42" s="209">
        <v>6577</v>
      </c>
      <c r="C42" s="210">
        <v>16</v>
      </c>
      <c r="D42" s="211">
        <v>6689</v>
      </c>
      <c r="E42" s="209">
        <v>2012</v>
      </c>
      <c r="F42" s="211">
        <v>54</v>
      </c>
      <c r="G42" s="209">
        <v>2114</v>
      </c>
      <c r="H42" s="210">
        <v>74</v>
      </c>
      <c r="I42" s="211">
        <v>2146</v>
      </c>
      <c r="J42" s="209">
        <v>5206</v>
      </c>
      <c r="K42" s="210">
        <v>13</v>
      </c>
      <c r="L42" s="211">
        <v>5516</v>
      </c>
      <c r="M42" s="209">
        <v>2598</v>
      </c>
      <c r="N42" s="211">
        <v>73</v>
      </c>
      <c r="O42" s="209">
        <v>1937</v>
      </c>
      <c r="P42" s="210">
        <v>68</v>
      </c>
      <c r="Q42" s="211">
        <v>2214</v>
      </c>
    </row>
    <row r="43" spans="1:17" ht="15.75">
      <c r="A43" s="176" t="s">
        <v>242</v>
      </c>
      <c r="B43" s="209">
        <v>1136</v>
      </c>
      <c r="C43" s="210">
        <v>21</v>
      </c>
      <c r="D43" s="211">
        <v>672</v>
      </c>
      <c r="E43" s="209">
        <v>306</v>
      </c>
      <c r="F43" s="211">
        <v>32</v>
      </c>
      <c r="G43" s="209">
        <v>321</v>
      </c>
      <c r="H43" s="210">
        <v>45</v>
      </c>
      <c r="I43" s="211">
        <v>292</v>
      </c>
      <c r="J43" s="209">
        <v>889</v>
      </c>
      <c r="K43" s="210">
        <v>23</v>
      </c>
      <c r="L43" s="211">
        <v>566</v>
      </c>
      <c r="M43" s="209">
        <v>377</v>
      </c>
      <c r="N43" s="211">
        <v>30</v>
      </c>
      <c r="O43" s="209">
        <v>330</v>
      </c>
      <c r="P43" s="210">
        <v>28</v>
      </c>
      <c r="Q43" s="211">
        <v>366</v>
      </c>
    </row>
    <row r="44" spans="1:17" ht="15.75">
      <c r="A44" s="180" t="s">
        <v>243</v>
      </c>
      <c r="B44" s="209">
        <v>19</v>
      </c>
      <c r="C44" s="210">
        <v>4</v>
      </c>
      <c r="D44" s="211">
        <v>21</v>
      </c>
      <c r="E44" s="209">
        <v>4</v>
      </c>
      <c r="F44" s="211">
        <v>5</v>
      </c>
      <c r="G44" s="209">
        <v>9</v>
      </c>
      <c r="H44" s="210">
        <v>2</v>
      </c>
      <c r="I44" s="211">
        <v>12</v>
      </c>
      <c r="J44" s="209">
        <v>8</v>
      </c>
      <c r="K44" s="210">
        <v>3</v>
      </c>
      <c r="L44" s="211">
        <v>21</v>
      </c>
      <c r="M44" s="209">
        <v>11</v>
      </c>
      <c r="N44" s="211">
        <v>2</v>
      </c>
      <c r="O44" s="209">
        <v>4</v>
      </c>
      <c r="P44" s="210">
        <v>0</v>
      </c>
      <c r="Q44" s="211">
        <v>26</v>
      </c>
    </row>
    <row r="45" spans="1:17" ht="15.75">
      <c r="A45" s="176" t="s">
        <v>244</v>
      </c>
      <c r="B45" s="209">
        <v>44</v>
      </c>
      <c r="C45" s="210">
        <v>13</v>
      </c>
      <c r="D45" s="211">
        <v>44</v>
      </c>
      <c r="E45" s="209">
        <v>9</v>
      </c>
      <c r="F45" s="211">
        <v>0</v>
      </c>
      <c r="G45" s="209">
        <v>4</v>
      </c>
      <c r="H45" s="210">
        <v>6</v>
      </c>
      <c r="I45" s="211">
        <v>50</v>
      </c>
      <c r="J45" s="209">
        <v>29</v>
      </c>
      <c r="K45" s="210">
        <v>4</v>
      </c>
      <c r="L45" s="211">
        <v>33</v>
      </c>
      <c r="M45" s="209">
        <v>4</v>
      </c>
      <c r="N45" s="211">
        <v>5</v>
      </c>
      <c r="O45" s="209">
        <v>11</v>
      </c>
      <c r="P45" s="210">
        <v>5</v>
      </c>
      <c r="Q45" s="211">
        <v>35</v>
      </c>
    </row>
    <row r="46" spans="1:17" ht="15.75">
      <c r="A46" s="180" t="s">
        <v>245</v>
      </c>
      <c r="B46" s="209">
        <v>257</v>
      </c>
      <c r="C46" s="210">
        <v>17</v>
      </c>
      <c r="D46" s="211">
        <v>262</v>
      </c>
      <c r="E46" s="209">
        <v>50</v>
      </c>
      <c r="F46" s="211">
        <v>12</v>
      </c>
      <c r="G46" s="209">
        <v>87</v>
      </c>
      <c r="H46" s="210">
        <v>10</v>
      </c>
      <c r="I46" s="211">
        <v>153</v>
      </c>
      <c r="J46" s="209">
        <v>191</v>
      </c>
      <c r="K46" s="210">
        <v>12</v>
      </c>
      <c r="L46" s="211">
        <v>156</v>
      </c>
      <c r="M46" s="209">
        <v>49</v>
      </c>
      <c r="N46" s="211">
        <v>8</v>
      </c>
      <c r="O46" s="209">
        <v>37</v>
      </c>
      <c r="P46" s="210">
        <v>10</v>
      </c>
      <c r="Q46" s="211">
        <v>110</v>
      </c>
    </row>
    <row r="47" spans="1:17" ht="15.75">
      <c r="A47" s="176" t="s">
        <v>246</v>
      </c>
      <c r="B47" s="209">
        <v>28</v>
      </c>
      <c r="C47" s="210">
        <v>4</v>
      </c>
      <c r="D47" s="211">
        <v>88</v>
      </c>
      <c r="E47" s="209">
        <v>8</v>
      </c>
      <c r="F47" s="211">
        <v>4</v>
      </c>
      <c r="G47" s="209">
        <v>7</v>
      </c>
      <c r="H47" s="210">
        <v>1</v>
      </c>
      <c r="I47" s="211">
        <v>46</v>
      </c>
      <c r="J47" s="209">
        <v>27</v>
      </c>
      <c r="K47" s="210">
        <v>5</v>
      </c>
      <c r="L47" s="211">
        <v>94</v>
      </c>
      <c r="M47" s="209">
        <v>9</v>
      </c>
      <c r="N47" s="211">
        <v>4</v>
      </c>
      <c r="O47" s="209">
        <v>7</v>
      </c>
      <c r="P47" s="210">
        <v>1</v>
      </c>
      <c r="Q47" s="211">
        <v>35</v>
      </c>
    </row>
    <row r="48" spans="1:17" ht="15.75">
      <c r="A48" s="180" t="s">
        <v>247</v>
      </c>
      <c r="B48" s="209">
        <v>17</v>
      </c>
      <c r="C48" s="210">
        <v>4</v>
      </c>
      <c r="D48" s="211">
        <v>30</v>
      </c>
      <c r="E48" s="209">
        <v>5</v>
      </c>
      <c r="F48" s="211">
        <v>0</v>
      </c>
      <c r="G48" s="209">
        <v>8</v>
      </c>
      <c r="H48" s="210">
        <v>0</v>
      </c>
      <c r="I48" s="211">
        <v>45</v>
      </c>
      <c r="J48" s="209">
        <v>15</v>
      </c>
      <c r="K48" s="210">
        <v>1</v>
      </c>
      <c r="L48" s="211">
        <v>34</v>
      </c>
      <c r="M48" s="209">
        <v>4</v>
      </c>
      <c r="N48" s="211">
        <v>0</v>
      </c>
      <c r="O48" s="209">
        <v>10</v>
      </c>
      <c r="P48" s="210">
        <v>1</v>
      </c>
      <c r="Q48" s="211">
        <v>34</v>
      </c>
    </row>
    <row r="49" spans="1:17" ht="15.75">
      <c r="A49" s="176" t="s">
        <v>248</v>
      </c>
      <c r="B49" s="209">
        <v>371</v>
      </c>
      <c r="C49" s="210">
        <v>3</v>
      </c>
      <c r="D49" s="211">
        <v>198</v>
      </c>
      <c r="E49" s="209">
        <v>94</v>
      </c>
      <c r="F49" s="211">
        <v>16</v>
      </c>
      <c r="G49" s="209">
        <v>67</v>
      </c>
      <c r="H49" s="210">
        <v>14</v>
      </c>
      <c r="I49" s="211">
        <v>113</v>
      </c>
      <c r="J49" s="209">
        <v>271</v>
      </c>
      <c r="K49" s="210">
        <v>3</v>
      </c>
      <c r="L49" s="211">
        <v>205</v>
      </c>
      <c r="M49" s="209">
        <v>81</v>
      </c>
      <c r="N49" s="211">
        <v>11</v>
      </c>
      <c r="O49" s="209">
        <v>45</v>
      </c>
      <c r="P49" s="210">
        <v>14</v>
      </c>
      <c r="Q49" s="211">
        <v>111</v>
      </c>
    </row>
    <row r="50" spans="1:17" ht="15.75">
      <c r="A50" s="180" t="s">
        <v>249</v>
      </c>
      <c r="B50" s="209">
        <v>381</v>
      </c>
      <c r="C50" s="210">
        <v>39</v>
      </c>
      <c r="D50" s="211">
        <v>215</v>
      </c>
      <c r="E50" s="209">
        <v>63</v>
      </c>
      <c r="F50" s="211">
        <v>21</v>
      </c>
      <c r="G50" s="209">
        <v>73</v>
      </c>
      <c r="H50" s="210">
        <v>31</v>
      </c>
      <c r="I50" s="211">
        <v>263</v>
      </c>
      <c r="J50" s="209">
        <v>292</v>
      </c>
      <c r="K50" s="210">
        <v>17</v>
      </c>
      <c r="L50" s="211">
        <v>191</v>
      </c>
      <c r="M50" s="209">
        <v>65</v>
      </c>
      <c r="N50" s="211">
        <v>22</v>
      </c>
      <c r="O50" s="209">
        <v>65</v>
      </c>
      <c r="P50" s="210">
        <v>24</v>
      </c>
      <c r="Q50" s="211">
        <v>347</v>
      </c>
    </row>
    <row r="51" spans="1:17" ht="15.75">
      <c r="A51" s="176" t="s">
        <v>250</v>
      </c>
      <c r="B51" s="209">
        <v>63</v>
      </c>
      <c r="C51" s="210">
        <v>8</v>
      </c>
      <c r="D51" s="211">
        <v>109</v>
      </c>
      <c r="E51" s="209">
        <v>7</v>
      </c>
      <c r="F51" s="211">
        <v>6</v>
      </c>
      <c r="G51" s="209">
        <v>9</v>
      </c>
      <c r="H51" s="210">
        <v>5</v>
      </c>
      <c r="I51" s="211">
        <v>107</v>
      </c>
      <c r="J51" s="209">
        <v>53</v>
      </c>
      <c r="K51" s="210">
        <v>5</v>
      </c>
      <c r="L51" s="211">
        <v>82</v>
      </c>
      <c r="M51" s="209">
        <v>7</v>
      </c>
      <c r="N51" s="211">
        <v>6</v>
      </c>
      <c r="O51" s="209">
        <v>7</v>
      </c>
      <c r="P51" s="210">
        <v>5</v>
      </c>
      <c r="Q51" s="211">
        <v>89</v>
      </c>
    </row>
    <row r="52" spans="1:17" ht="15.75">
      <c r="A52" s="180" t="s">
        <v>251</v>
      </c>
      <c r="B52" s="209">
        <v>116</v>
      </c>
      <c r="C52" s="210">
        <v>3</v>
      </c>
      <c r="D52" s="211">
        <v>96</v>
      </c>
      <c r="E52" s="209">
        <v>31</v>
      </c>
      <c r="F52" s="211">
        <v>3</v>
      </c>
      <c r="G52" s="209">
        <v>10</v>
      </c>
      <c r="H52" s="210">
        <v>4</v>
      </c>
      <c r="I52" s="211">
        <v>54</v>
      </c>
      <c r="J52" s="209">
        <v>90</v>
      </c>
      <c r="K52" s="210">
        <v>2</v>
      </c>
      <c r="L52" s="211">
        <v>79</v>
      </c>
      <c r="M52" s="209">
        <v>10</v>
      </c>
      <c r="N52" s="211">
        <v>7</v>
      </c>
      <c r="O52" s="209">
        <v>18</v>
      </c>
      <c r="P52" s="210">
        <v>9</v>
      </c>
      <c r="Q52" s="211">
        <v>64</v>
      </c>
    </row>
    <row r="53" spans="1:17" ht="15.75">
      <c r="A53" s="176" t="s">
        <v>252</v>
      </c>
      <c r="B53" s="209">
        <v>150</v>
      </c>
      <c r="C53" s="210">
        <v>15</v>
      </c>
      <c r="D53" s="211">
        <v>227</v>
      </c>
      <c r="E53" s="209">
        <v>41</v>
      </c>
      <c r="F53" s="211">
        <v>10</v>
      </c>
      <c r="G53" s="209">
        <v>19</v>
      </c>
      <c r="H53" s="210">
        <v>9</v>
      </c>
      <c r="I53" s="211">
        <v>189</v>
      </c>
      <c r="J53" s="209">
        <v>128</v>
      </c>
      <c r="K53" s="210">
        <v>7</v>
      </c>
      <c r="L53" s="211">
        <v>159</v>
      </c>
      <c r="M53" s="209">
        <v>25</v>
      </c>
      <c r="N53" s="211">
        <v>8</v>
      </c>
      <c r="O53" s="209">
        <v>21</v>
      </c>
      <c r="P53" s="210">
        <v>20</v>
      </c>
      <c r="Q53" s="211">
        <v>200</v>
      </c>
    </row>
    <row r="54" spans="1:17" ht="15.75">
      <c r="A54" s="180" t="s">
        <v>253</v>
      </c>
      <c r="B54" s="209">
        <v>133</v>
      </c>
      <c r="C54" s="210">
        <v>7</v>
      </c>
      <c r="D54" s="211">
        <v>217</v>
      </c>
      <c r="E54" s="209">
        <v>14</v>
      </c>
      <c r="F54" s="211">
        <v>4</v>
      </c>
      <c r="G54" s="209">
        <v>8</v>
      </c>
      <c r="H54" s="210">
        <v>5</v>
      </c>
      <c r="I54" s="211">
        <v>92</v>
      </c>
      <c r="J54" s="209">
        <v>100</v>
      </c>
      <c r="K54" s="210">
        <v>6</v>
      </c>
      <c r="L54" s="211">
        <v>161</v>
      </c>
      <c r="M54" s="209">
        <v>18</v>
      </c>
      <c r="N54" s="211">
        <v>9</v>
      </c>
      <c r="O54" s="209">
        <v>13</v>
      </c>
      <c r="P54" s="210">
        <v>4</v>
      </c>
      <c r="Q54" s="211">
        <v>105</v>
      </c>
    </row>
    <row r="55" spans="1:17" ht="15.75">
      <c r="A55" s="176" t="s">
        <v>254</v>
      </c>
      <c r="B55" s="209">
        <v>94</v>
      </c>
      <c r="C55" s="210">
        <v>9</v>
      </c>
      <c r="D55" s="211">
        <v>31</v>
      </c>
      <c r="E55" s="209">
        <v>5</v>
      </c>
      <c r="F55" s="211">
        <v>1</v>
      </c>
      <c r="G55" s="209">
        <v>2</v>
      </c>
      <c r="H55" s="210">
        <v>0</v>
      </c>
      <c r="I55" s="211">
        <v>21</v>
      </c>
      <c r="J55" s="209">
        <v>53</v>
      </c>
      <c r="K55" s="210">
        <v>5</v>
      </c>
      <c r="L55" s="211">
        <v>16</v>
      </c>
      <c r="M55" s="209">
        <v>2</v>
      </c>
      <c r="N55" s="211">
        <v>2</v>
      </c>
      <c r="O55" s="209">
        <v>4</v>
      </c>
      <c r="P55" s="210">
        <v>1</v>
      </c>
      <c r="Q55" s="211">
        <v>12</v>
      </c>
    </row>
    <row r="56" spans="1:17" ht="15.75">
      <c r="A56" s="180" t="s">
        <v>255</v>
      </c>
      <c r="B56" s="209">
        <v>275</v>
      </c>
      <c r="C56" s="210">
        <v>4</v>
      </c>
      <c r="D56" s="211">
        <v>457</v>
      </c>
      <c r="E56" s="209">
        <v>58</v>
      </c>
      <c r="F56" s="211">
        <v>3</v>
      </c>
      <c r="G56" s="209">
        <v>36</v>
      </c>
      <c r="H56" s="210">
        <v>14</v>
      </c>
      <c r="I56" s="211">
        <v>328</v>
      </c>
      <c r="J56" s="209">
        <v>216</v>
      </c>
      <c r="K56" s="210">
        <v>3</v>
      </c>
      <c r="L56" s="211">
        <v>295</v>
      </c>
      <c r="M56" s="209">
        <v>51</v>
      </c>
      <c r="N56" s="211">
        <v>4</v>
      </c>
      <c r="O56" s="209">
        <v>34</v>
      </c>
      <c r="P56" s="210">
        <v>1</v>
      </c>
      <c r="Q56" s="211">
        <v>106</v>
      </c>
    </row>
    <row r="57" spans="1:17" ht="15.75">
      <c r="A57" s="176" t="s">
        <v>256</v>
      </c>
      <c r="B57" s="209">
        <v>35</v>
      </c>
      <c r="C57" s="210">
        <v>31</v>
      </c>
      <c r="D57" s="211">
        <v>14</v>
      </c>
      <c r="E57" s="209">
        <v>3</v>
      </c>
      <c r="F57" s="211">
        <v>8</v>
      </c>
      <c r="G57" s="209">
        <v>2</v>
      </c>
      <c r="H57" s="210">
        <v>0</v>
      </c>
      <c r="I57" s="211">
        <v>20</v>
      </c>
      <c r="J57" s="209">
        <v>22</v>
      </c>
      <c r="K57" s="210">
        <v>10</v>
      </c>
      <c r="L57" s="211">
        <v>9</v>
      </c>
      <c r="M57" s="209">
        <v>3</v>
      </c>
      <c r="N57" s="211">
        <v>3</v>
      </c>
      <c r="O57" s="209">
        <v>0</v>
      </c>
      <c r="P57" s="210">
        <v>0</v>
      </c>
      <c r="Q57" s="211">
        <v>14</v>
      </c>
    </row>
    <row r="58" spans="1:17" ht="15.75">
      <c r="A58" s="180" t="s">
        <v>257</v>
      </c>
      <c r="B58" s="209">
        <v>49</v>
      </c>
      <c r="C58" s="210">
        <v>24</v>
      </c>
      <c r="D58" s="211">
        <v>79</v>
      </c>
      <c r="E58" s="209">
        <v>6</v>
      </c>
      <c r="F58" s="211">
        <v>8</v>
      </c>
      <c r="G58" s="209">
        <v>9</v>
      </c>
      <c r="H58" s="210">
        <v>6</v>
      </c>
      <c r="I58" s="211">
        <v>522</v>
      </c>
      <c r="J58" s="209">
        <v>35</v>
      </c>
      <c r="K58" s="210">
        <v>11</v>
      </c>
      <c r="L58" s="211">
        <v>42</v>
      </c>
      <c r="M58" s="209">
        <v>11</v>
      </c>
      <c r="N58" s="211">
        <v>3</v>
      </c>
      <c r="O58" s="209">
        <v>4</v>
      </c>
      <c r="P58" s="210">
        <v>4</v>
      </c>
      <c r="Q58" s="211">
        <v>74</v>
      </c>
    </row>
    <row r="59" spans="1:17" ht="15.75">
      <c r="A59" s="176" t="s">
        <v>258</v>
      </c>
      <c r="B59" s="209">
        <v>35</v>
      </c>
      <c r="C59" s="210">
        <v>4</v>
      </c>
      <c r="D59" s="211">
        <v>23</v>
      </c>
      <c r="E59" s="209">
        <v>8</v>
      </c>
      <c r="F59" s="211">
        <v>3</v>
      </c>
      <c r="G59" s="209">
        <v>2</v>
      </c>
      <c r="H59" s="210">
        <v>0</v>
      </c>
      <c r="I59" s="211">
        <v>9</v>
      </c>
      <c r="J59" s="209">
        <v>22</v>
      </c>
      <c r="K59" s="210">
        <v>0</v>
      </c>
      <c r="L59" s="211">
        <v>23</v>
      </c>
      <c r="M59" s="209">
        <v>4</v>
      </c>
      <c r="N59" s="211">
        <v>2</v>
      </c>
      <c r="O59" s="209">
        <v>8</v>
      </c>
      <c r="P59" s="210">
        <v>1</v>
      </c>
      <c r="Q59" s="211">
        <v>58</v>
      </c>
    </row>
    <row r="60" spans="1:17" ht="15.75">
      <c r="A60" s="180" t="s">
        <v>259</v>
      </c>
      <c r="B60" s="209">
        <v>52</v>
      </c>
      <c r="C60" s="210">
        <v>4</v>
      </c>
      <c r="D60" s="211">
        <v>120</v>
      </c>
      <c r="E60" s="209">
        <v>13</v>
      </c>
      <c r="F60" s="211">
        <v>2</v>
      </c>
      <c r="G60" s="209">
        <v>23</v>
      </c>
      <c r="H60" s="210">
        <v>3</v>
      </c>
      <c r="I60" s="211">
        <v>166</v>
      </c>
      <c r="J60" s="209">
        <v>60</v>
      </c>
      <c r="K60" s="210">
        <v>3</v>
      </c>
      <c r="L60" s="211">
        <v>149</v>
      </c>
      <c r="M60" s="209">
        <v>12</v>
      </c>
      <c r="N60" s="211">
        <v>3</v>
      </c>
      <c r="O60" s="209">
        <v>11</v>
      </c>
      <c r="P60" s="210">
        <v>4</v>
      </c>
      <c r="Q60" s="211">
        <v>192</v>
      </c>
    </row>
    <row r="61" spans="1:17" ht="15.75">
      <c r="A61" s="176" t="s">
        <v>260</v>
      </c>
      <c r="B61" s="209">
        <v>40</v>
      </c>
      <c r="C61" s="210">
        <v>6</v>
      </c>
      <c r="D61" s="211">
        <v>41</v>
      </c>
      <c r="E61" s="209">
        <v>10</v>
      </c>
      <c r="F61" s="211">
        <v>1</v>
      </c>
      <c r="G61" s="209">
        <v>6</v>
      </c>
      <c r="H61" s="210">
        <v>4</v>
      </c>
      <c r="I61" s="211">
        <v>75</v>
      </c>
      <c r="J61" s="209">
        <v>32</v>
      </c>
      <c r="K61" s="210">
        <v>4</v>
      </c>
      <c r="L61" s="211">
        <v>35</v>
      </c>
      <c r="M61" s="209">
        <v>9</v>
      </c>
      <c r="N61" s="211">
        <v>4</v>
      </c>
      <c r="O61" s="209">
        <v>9</v>
      </c>
      <c r="P61" s="210">
        <v>4</v>
      </c>
      <c r="Q61" s="211">
        <v>43</v>
      </c>
    </row>
    <row r="62" spans="1:17" ht="15.75">
      <c r="A62" s="180" t="s">
        <v>261</v>
      </c>
      <c r="B62" s="209">
        <v>121</v>
      </c>
      <c r="C62" s="210">
        <v>5</v>
      </c>
      <c r="D62" s="211">
        <v>158</v>
      </c>
      <c r="E62" s="209">
        <v>31</v>
      </c>
      <c r="F62" s="211">
        <v>5</v>
      </c>
      <c r="G62" s="209">
        <v>15</v>
      </c>
      <c r="H62" s="210">
        <v>5</v>
      </c>
      <c r="I62" s="211">
        <v>42</v>
      </c>
      <c r="J62" s="209">
        <v>94</v>
      </c>
      <c r="K62" s="210">
        <v>2</v>
      </c>
      <c r="L62" s="211">
        <v>131</v>
      </c>
      <c r="M62" s="209">
        <v>23</v>
      </c>
      <c r="N62" s="211">
        <v>6</v>
      </c>
      <c r="O62" s="209">
        <v>12</v>
      </c>
      <c r="P62" s="210">
        <v>5</v>
      </c>
      <c r="Q62" s="211">
        <v>72</v>
      </c>
    </row>
    <row r="63" spans="1:17" ht="15.75">
      <c r="A63" s="176" t="s">
        <v>262</v>
      </c>
      <c r="B63" s="209">
        <v>149</v>
      </c>
      <c r="C63" s="210">
        <v>8</v>
      </c>
      <c r="D63" s="211">
        <v>116</v>
      </c>
      <c r="E63" s="209">
        <v>45</v>
      </c>
      <c r="F63" s="211">
        <v>3</v>
      </c>
      <c r="G63" s="209">
        <v>37</v>
      </c>
      <c r="H63" s="210">
        <v>8</v>
      </c>
      <c r="I63" s="211">
        <v>267</v>
      </c>
      <c r="J63" s="209">
        <v>110</v>
      </c>
      <c r="K63" s="210">
        <v>1</v>
      </c>
      <c r="L63" s="211">
        <v>164</v>
      </c>
      <c r="M63" s="209">
        <v>46</v>
      </c>
      <c r="N63" s="211">
        <v>4</v>
      </c>
      <c r="O63" s="209">
        <v>34</v>
      </c>
      <c r="P63" s="210">
        <v>6</v>
      </c>
      <c r="Q63" s="211">
        <v>196</v>
      </c>
    </row>
    <row r="64" spans="1:17" ht="15.75">
      <c r="A64" s="180" t="s">
        <v>263</v>
      </c>
      <c r="B64" s="209">
        <v>28</v>
      </c>
      <c r="C64" s="210">
        <v>3</v>
      </c>
      <c r="D64" s="211">
        <v>5</v>
      </c>
      <c r="E64" s="209">
        <v>3</v>
      </c>
      <c r="F64" s="211">
        <v>0</v>
      </c>
      <c r="G64" s="209">
        <v>4</v>
      </c>
      <c r="H64" s="210">
        <v>1</v>
      </c>
      <c r="I64" s="211">
        <v>13</v>
      </c>
      <c r="J64" s="209">
        <v>14</v>
      </c>
      <c r="K64" s="210">
        <v>1</v>
      </c>
      <c r="L64" s="211">
        <v>5</v>
      </c>
      <c r="M64" s="209">
        <v>4</v>
      </c>
      <c r="N64" s="211">
        <v>1</v>
      </c>
      <c r="O64" s="209">
        <v>4</v>
      </c>
      <c r="P64" s="210">
        <v>1</v>
      </c>
      <c r="Q64" s="211">
        <v>8</v>
      </c>
    </row>
    <row r="65" spans="1:17" ht="15.75">
      <c r="A65" s="176" t="s">
        <v>264</v>
      </c>
      <c r="B65" s="209">
        <v>15</v>
      </c>
      <c r="C65" s="210">
        <v>3</v>
      </c>
      <c r="D65" s="211">
        <v>14</v>
      </c>
      <c r="E65" s="209">
        <v>7</v>
      </c>
      <c r="F65" s="211">
        <v>3</v>
      </c>
      <c r="G65" s="209">
        <v>0</v>
      </c>
      <c r="H65" s="210">
        <v>7</v>
      </c>
      <c r="I65" s="211">
        <v>19</v>
      </c>
      <c r="J65" s="209">
        <v>17</v>
      </c>
      <c r="K65" s="210">
        <v>2</v>
      </c>
      <c r="L65" s="211">
        <v>8</v>
      </c>
      <c r="M65" s="209">
        <v>1</v>
      </c>
      <c r="N65" s="211">
        <v>2</v>
      </c>
      <c r="O65" s="209">
        <v>1</v>
      </c>
      <c r="P65" s="210">
        <v>2</v>
      </c>
      <c r="Q65" s="211">
        <v>15</v>
      </c>
    </row>
    <row r="66" spans="1:17" ht="15.75">
      <c r="A66" s="180" t="s">
        <v>265</v>
      </c>
      <c r="B66" s="209">
        <v>80</v>
      </c>
      <c r="C66" s="210">
        <v>5</v>
      </c>
      <c r="D66" s="211">
        <v>90</v>
      </c>
      <c r="E66" s="209">
        <v>19</v>
      </c>
      <c r="F66" s="211">
        <v>7</v>
      </c>
      <c r="G66" s="209">
        <v>8</v>
      </c>
      <c r="H66" s="210">
        <v>4</v>
      </c>
      <c r="I66" s="211">
        <v>40</v>
      </c>
      <c r="J66" s="209">
        <v>66</v>
      </c>
      <c r="K66" s="210">
        <v>2</v>
      </c>
      <c r="L66" s="211">
        <v>79</v>
      </c>
      <c r="M66" s="209">
        <v>11</v>
      </c>
      <c r="N66" s="211">
        <v>6</v>
      </c>
      <c r="O66" s="209">
        <v>8</v>
      </c>
      <c r="P66" s="210">
        <v>5</v>
      </c>
      <c r="Q66" s="211">
        <v>354</v>
      </c>
    </row>
    <row r="67" spans="1:17" ht="15.75">
      <c r="A67" s="176" t="s">
        <v>266</v>
      </c>
      <c r="B67" s="209">
        <v>153</v>
      </c>
      <c r="C67" s="210">
        <v>16</v>
      </c>
      <c r="D67" s="211">
        <v>363</v>
      </c>
      <c r="E67" s="209">
        <v>35</v>
      </c>
      <c r="F67" s="211">
        <v>5</v>
      </c>
      <c r="G67" s="209">
        <v>18</v>
      </c>
      <c r="H67" s="210">
        <v>6</v>
      </c>
      <c r="I67" s="211">
        <v>344</v>
      </c>
      <c r="J67" s="209">
        <v>114</v>
      </c>
      <c r="K67" s="210">
        <v>7</v>
      </c>
      <c r="L67" s="211">
        <v>238</v>
      </c>
      <c r="M67" s="209">
        <v>32</v>
      </c>
      <c r="N67" s="211">
        <v>6</v>
      </c>
      <c r="O67" s="209">
        <v>16</v>
      </c>
      <c r="P67" s="210">
        <v>7</v>
      </c>
      <c r="Q67" s="211">
        <v>146</v>
      </c>
    </row>
    <row r="68" spans="1:17" ht="15.75">
      <c r="A68" s="180" t="s">
        <v>267</v>
      </c>
      <c r="B68" s="209">
        <v>46</v>
      </c>
      <c r="C68" s="210">
        <v>7</v>
      </c>
      <c r="D68" s="211">
        <v>70</v>
      </c>
      <c r="E68" s="209">
        <v>9</v>
      </c>
      <c r="F68" s="211">
        <v>8</v>
      </c>
      <c r="G68" s="209">
        <v>10</v>
      </c>
      <c r="H68" s="210">
        <v>7</v>
      </c>
      <c r="I68" s="211">
        <v>87</v>
      </c>
      <c r="J68" s="209">
        <v>42</v>
      </c>
      <c r="K68" s="210">
        <v>1</v>
      </c>
      <c r="L68" s="211">
        <v>98</v>
      </c>
      <c r="M68" s="209">
        <v>2</v>
      </c>
      <c r="N68" s="211">
        <v>10</v>
      </c>
      <c r="O68" s="209">
        <v>9</v>
      </c>
      <c r="P68" s="210">
        <v>7</v>
      </c>
      <c r="Q68" s="211">
        <v>64</v>
      </c>
    </row>
    <row r="69" spans="1:17" ht="15.75">
      <c r="A69" s="176" t="s">
        <v>268</v>
      </c>
      <c r="B69" s="209">
        <v>123</v>
      </c>
      <c r="C69" s="210">
        <v>2</v>
      </c>
      <c r="D69" s="211">
        <v>84</v>
      </c>
      <c r="E69" s="209">
        <v>28</v>
      </c>
      <c r="F69" s="211">
        <v>9</v>
      </c>
      <c r="G69" s="209">
        <v>19</v>
      </c>
      <c r="H69" s="210">
        <v>2</v>
      </c>
      <c r="I69" s="211">
        <v>140</v>
      </c>
      <c r="J69" s="209">
        <v>106</v>
      </c>
      <c r="K69" s="210">
        <v>6</v>
      </c>
      <c r="L69" s="211">
        <v>53</v>
      </c>
      <c r="M69" s="209">
        <v>23</v>
      </c>
      <c r="N69" s="211">
        <v>4</v>
      </c>
      <c r="O69" s="209">
        <v>15</v>
      </c>
      <c r="P69" s="210">
        <v>4</v>
      </c>
      <c r="Q69" s="211">
        <v>51</v>
      </c>
    </row>
    <row r="70" spans="1:17" ht="15.75">
      <c r="A70" s="180" t="s">
        <v>269</v>
      </c>
      <c r="B70" s="209">
        <v>7</v>
      </c>
      <c r="C70" s="210">
        <v>1</v>
      </c>
      <c r="D70" s="211">
        <v>14</v>
      </c>
      <c r="E70" s="209">
        <v>0</v>
      </c>
      <c r="F70" s="211">
        <v>0</v>
      </c>
      <c r="G70" s="209">
        <v>1</v>
      </c>
      <c r="H70" s="210">
        <v>0</v>
      </c>
      <c r="I70" s="211">
        <v>7</v>
      </c>
      <c r="J70" s="209">
        <v>6</v>
      </c>
      <c r="K70" s="210">
        <v>1</v>
      </c>
      <c r="L70" s="211">
        <v>10</v>
      </c>
      <c r="M70" s="209">
        <v>3</v>
      </c>
      <c r="N70" s="211">
        <v>1</v>
      </c>
      <c r="O70" s="209">
        <v>0</v>
      </c>
      <c r="P70" s="210">
        <v>0</v>
      </c>
      <c r="Q70" s="211">
        <v>4</v>
      </c>
    </row>
    <row r="71" spans="1:17" ht="15.75">
      <c r="A71" s="176" t="s">
        <v>270</v>
      </c>
      <c r="B71" s="209">
        <v>191</v>
      </c>
      <c r="C71" s="210">
        <v>7</v>
      </c>
      <c r="D71" s="211">
        <v>129</v>
      </c>
      <c r="E71" s="209">
        <v>25</v>
      </c>
      <c r="F71" s="211">
        <v>3</v>
      </c>
      <c r="G71" s="209">
        <v>20</v>
      </c>
      <c r="H71" s="210">
        <v>1</v>
      </c>
      <c r="I71" s="211">
        <v>55</v>
      </c>
      <c r="J71" s="209">
        <v>138</v>
      </c>
      <c r="K71" s="210">
        <v>3</v>
      </c>
      <c r="L71" s="211">
        <v>116</v>
      </c>
      <c r="M71" s="209">
        <v>19</v>
      </c>
      <c r="N71" s="211">
        <v>2</v>
      </c>
      <c r="O71" s="209">
        <v>14</v>
      </c>
      <c r="P71" s="210">
        <v>0</v>
      </c>
      <c r="Q71" s="211">
        <v>91</v>
      </c>
    </row>
    <row r="72" spans="1:17" ht="15.75">
      <c r="A72" s="180" t="s">
        <v>271</v>
      </c>
      <c r="B72" s="209">
        <v>38</v>
      </c>
      <c r="C72" s="210">
        <v>2</v>
      </c>
      <c r="D72" s="211">
        <v>48</v>
      </c>
      <c r="E72" s="209">
        <v>10</v>
      </c>
      <c r="F72" s="211">
        <v>4</v>
      </c>
      <c r="G72" s="209">
        <v>14</v>
      </c>
      <c r="H72" s="210">
        <v>3</v>
      </c>
      <c r="I72" s="211">
        <v>30</v>
      </c>
      <c r="J72" s="209">
        <v>17</v>
      </c>
      <c r="K72" s="210">
        <v>1</v>
      </c>
      <c r="L72" s="211">
        <v>38</v>
      </c>
      <c r="M72" s="209">
        <v>13</v>
      </c>
      <c r="N72" s="211">
        <v>5</v>
      </c>
      <c r="O72" s="209">
        <v>8</v>
      </c>
      <c r="P72" s="210">
        <v>5</v>
      </c>
      <c r="Q72" s="211">
        <v>29</v>
      </c>
    </row>
    <row r="73" spans="1:17" ht="15.75">
      <c r="A73" s="176" t="s">
        <v>272</v>
      </c>
      <c r="B73" s="209">
        <v>104</v>
      </c>
      <c r="C73" s="210">
        <v>14</v>
      </c>
      <c r="D73" s="211">
        <v>63</v>
      </c>
      <c r="E73" s="209">
        <v>19</v>
      </c>
      <c r="F73" s="211">
        <v>7</v>
      </c>
      <c r="G73" s="209">
        <v>14</v>
      </c>
      <c r="H73" s="210">
        <v>3</v>
      </c>
      <c r="I73" s="211">
        <v>64</v>
      </c>
      <c r="J73" s="209">
        <v>81</v>
      </c>
      <c r="K73" s="210">
        <v>8</v>
      </c>
      <c r="L73" s="211">
        <v>70</v>
      </c>
      <c r="M73" s="209">
        <v>24</v>
      </c>
      <c r="N73" s="211">
        <v>3</v>
      </c>
      <c r="O73" s="209">
        <v>8</v>
      </c>
      <c r="P73" s="210">
        <v>8</v>
      </c>
      <c r="Q73" s="211">
        <v>55</v>
      </c>
    </row>
    <row r="74" spans="1:17" ht="15.75">
      <c r="A74" s="180" t="s">
        <v>273</v>
      </c>
      <c r="B74" s="209">
        <v>44</v>
      </c>
      <c r="C74" s="210">
        <v>3</v>
      </c>
      <c r="D74" s="211">
        <v>41</v>
      </c>
      <c r="E74" s="209">
        <v>5</v>
      </c>
      <c r="F74" s="211">
        <v>6</v>
      </c>
      <c r="G74" s="209">
        <v>3</v>
      </c>
      <c r="H74" s="210">
        <v>2</v>
      </c>
      <c r="I74" s="211">
        <v>450</v>
      </c>
      <c r="J74" s="209">
        <v>29</v>
      </c>
      <c r="K74" s="210">
        <v>4</v>
      </c>
      <c r="L74" s="211">
        <v>45</v>
      </c>
      <c r="M74" s="209">
        <v>4</v>
      </c>
      <c r="N74" s="211">
        <v>7</v>
      </c>
      <c r="O74" s="209">
        <v>7</v>
      </c>
      <c r="P74" s="210">
        <v>3</v>
      </c>
      <c r="Q74" s="211">
        <v>101</v>
      </c>
    </row>
    <row r="75" spans="1:17" ht="15.75">
      <c r="A75" s="176" t="s">
        <v>274</v>
      </c>
      <c r="B75" s="209">
        <v>72</v>
      </c>
      <c r="C75" s="210">
        <v>2</v>
      </c>
      <c r="D75" s="211">
        <v>144</v>
      </c>
      <c r="E75" s="209">
        <v>21</v>
      </c>
      <c r="F75" s="211">
        <v>6</v>
      </c>
      <c r="G75" s="209">
        <v>10</v>
      </c>
      <c r="H75" s="210">
        <v>3</v>
      </c>
      <c r="I75" s="211">
        <v>93</v>
      </c>
      <c r="J75" s="209">
        <v>66</v>
      </c>
      <c r="K75" s="210">
        <v>1</v>
      </c>
      <c r="L75" s="211">
        <v>210</v>
      </c>
      <c r="M75" s="209">
        <v>9</v>
      </c>
      <c r="N75" s="211">
        <v>2</v>
      </c>
      <c r="O75" s="209">
        <v>5</v>
      </c>
      <c r="P75" s="210">
        <v>3</v>
      </c>
      <c r="Q75" s="211">
        <v>87</v>
      </c>
    </row>
    <row r="76" spans="1:17" ht="15.75">
      <c r="A76" s="180" t="s">
        <v>275</v>
      </c>
      <c r="B76" s="209">
        <v>59</v>
      </c>
      <c r="C76" s="210">
        <v>13</v>
      </c>
      <c r="D76" s="211">
        <v>37</v>
      </c>
      <c r="E76" s="209">
        <v>6</v>
      </c>
      <c r="F76" s="211">
        <v>6</v>
      </c>
      <c r="G76" s="209">
        <v>14</v>
      </c>
      <c r="H76" s="210">
        <v>9</v>
      </c>
      <c r="I76" s="211">
        <v>306</v>
      </c>
      <c r="J76" s="209">
        <v>58</v>
      </c>
      <c r="K76" s="210">
        <v>6</v>
      </c>
      <c r="L76" s="211">
        <v>41</v>
      </c>
      <c r="M76" s="209">
        <v>14</v>
      </c>
      <c r="N76" s="211">
        <v>1</v>
      </c>
      <c r="O76" s="209">
        <v>11</v>
      </c>
      <c r="P76" s="210">
        <v>9</v>
      </c>
      <c r="Q76" s="211">
        <v>34</v>
      </c>
    </row>
    <row r="77" spans="1:17" ht="15.75">
      <c r="A77" s="176" t="s">
        <v>276</v>
      </c>
      <c r="B77" s="209">
        <v>5</v>
      </c>
      <c r="C77" s="210">
        <v>1</v>
      </c>
      <c r="D77" s="211">
        <v>6</v>
      </c>
      <c r="E77" s="209">
        <v>3</v>
      </c>
      <c r="F77" s="211">
        <v>1</v>
      </c>
      <c r="G77" s="209">
        <v>0</v>
      </c>
      <c r="H77" s="210">
        <v>0</v>
      </c>
      <c r="I77" s="211">
        <v>5</v>
      </c>
      <c r="J77" s="209">
        <v>10</v>
      </c>
      <c r="K77" s="210">
        <v>1</v>
      </c>
      <c r="L77" s="211">
        <v>10</v>
      </c>
      <c r="M77" s="209">
        <v>1</v>
      </c>
      <c r="N77" s="211">
        <v>0</v>
      </c>
      <c r="O77" s="209">
        <v>1</v>
      </c>
      <c r="P77" s="210">
        <v>1</v>
      </c>
      <c r="Q77" s="211">
        <v>6</v>
      </c>
    </row>
    <row r="78" spans="1:17" ht="15.75">
      <c r="A78" s="180" t="s">
        <v>277</v>
      </c>
      <c r="B78" s="209">
        <v>33</v>
      </c>
      <c r="C78" s="210">
        <v>4</v>
      </c>
      <c r="D78" s="211">
        <v>43</v>
      </c>
      <c r="E78" s="209">
        <v>5</v>
      </c>
      <c r="F78" s="211">
        <v>0</v>
      </c>
      <c r="G78" s="209">
        <v>6</v>
      </c>
      <c r="H78" s="210">
        <v>4</v>
      </c>
      <c r="I78" s="211">
        <v>224</v>
      </c>
      <c r="J78" s="209">
        <v>26</v>
      </c>
      <c r="K78" s="210">
        <v>0</v>
      </c>
      <c r="L78" s="211">
        <v>37</v>
      </c>
      <c r="M78" s="209">
        <v>6</v>
      </c>
      <c r="N78" s="211">
        <v>4</v>
      </c>
      <c r="O78" s="209">
        <v>5</v>
      </c>
      <c r="P78" s="210">
        <v>2</v>
      </c>
      <c r="Q78" s="211">
        <v>34</v>
      </c>
    </row>
    <row r="79" spans="1:17" ht="15.75">
      <c r="A79" s="176" t="s">
        <v>278</v>
      </c>
      <c r="B79" s="209">
        <v>23</v>
      </c>
      <c r="C79" s="210">
        <v>4</v>
      </c>
      <c r="D79" s="211">
        <v>7</v>
      </c>
      <c r="E79" s="209">
        <v>10</v>
      </c>
      <c r="F79" s="211">
        <v>0</v>
      </c>
      <c r="G79" s="209">
        <v>7</v>
      </c>
      <c r="H79" s="210">
        <v>2</v>
      </c>
      <c r="I79" s="211">
        <v>7</v>
      </c>
      <c r="J79" s="209">
        <v>24</v>
      </c>
      <c r="K79" s="210">
        <v>2</v>
      </c>
      <c r="L79" s="211">
        <v>12</v>
      </c>
      <c r="M79" s="209">
        <v>4</v>
      </c>
      <c r="N79" s="211">
        <v>2</v>
      </c>
      <c r="O79" s="209">
        <v>2</v>
      </c>
      <c r="P79" s="210">
        <v>0</v>
      </c>
      <c r="Q79" s="211">
        <v>8</v>
      </c>
    </row>
    <row r="80" spans="1:17" ht="15.75">
      <c r="A80" s="180" t="s">
        <v>279</v>
      </c>
      <c r="B80" s="209">
        <v>60</v>
      </c>
      <c r="C80" s="210">
        <v>1</v>
      </c>
      <c r="D80" s="211">
        <v>25</v>
      </c>
      <c r="E80" s="209">
        <v>6</v>
      </c>
      <c r="F80" s="211">
        <v>1</v>
      </c>
      <c r="G80" s="209">
        <v>1</v>
      </c>
      <c r="H80" s="210">
        <v>0</v>
      </c>
      <c r="I80" s="211">
        <v>1</v>
      </c>
      <c r="J80" s="209">
        <v>46</v>
      </c>
      <c r="K80" s="210">
        <v>1</v>
      </c>
      <c r="L80" s="211">
        <v>22</v>
      </c>
      <c r="M80" s="209">
        <v>3</v>
      </c>
      <c r="N80" s="211">
        <v>1</v>
      </c>
      <c r="O80" s="209">
        <v>10</v>
      </c>
      <c r="P80" s="210">
        <v>0</v>
      </c>
      <c r="Q80" s="211">
        <v>12</v>
      </c>
    </row>
    <row r="81" spans="1:17" ht="15.75">
      <c r="A81" s="176" t="s">
        <v>280</v>
      </c>
      <c r="B81" s="209">
        <v>49</v>
      </c>
      <c r="C81" s="210">
        <v>5</v>
      </c>
      <c r="D81" s="211">
        <v>12</v>
      </c>
      <c r="E81" s="209">
        <v>4</v>
      </c>
      <c r="F81" s="211">
        <v>2</v>
      </c>
      <c r="G81" s="209">
        <v>2</v>
      </c>
      <c r="H81" s="210">
        <v>2</v>
      </c>
      <c r="I81" s="211">
        <v>7</v>
      </c>
      <c r="J81" s="209">
        <v>40</v>
      </c>
      <c r="K81" s="210">
        <v>2</v>
      </c>
      <c r="L81" s="211">
        <v>23</v>
      </c>
      <c r="M81" s="209">
        <v>3</v>
      </c>
      <c r="N81" s="211">
        <v>1</v>
      </c>
      <c r="O81" s="209">
        <v>1</v>
      </c>
      <c r="P81" s="210">
        <v>0</v>
      </c>
      <c r="Q81" s="211">
        <v>7</v>
      </c>
    </row>
    <row r="82" spans="1:17" ht="15.75">
      <c r="A82" s="180" t="s">
        <v>281</v>
      </c>
      <c r="B82" s="209">
        <v>7</v>
      </c>
      <c r="C82" s="210">
        <v>0</v>
      </c>
      <c r="D82" s="211">
        <v>21</v>
      </c>
      <c r="E82" s="209">
        <v>2</v>
      </c>
      <c r="F82" s="211">
        <v>3</v>
      </c>
      <c r="G82" s="209">
        <v>5</v>
      </c>
      <c r="H82" s="210">
        <v>3</v>
      </c>
      <c r="I82" s="211">
        <v>7</v>
      </c>
      <c r="J82" s="209">
        <v>13</v>
      </c>
      <c r="K82" s="210">
        <v>0</v>
      </c>
      <c r="L82" s="211">
        <v>37</v>
      </c>
      <c r="M82" s="209">
        <v>4</v>
      </c>
      <c r="N82" s="211">
        <v>1</v>
      </c>
      <c r="O82" s="209">
        <v>10</v>
      </c>
      <c r="P82" s="210">
        <v>4</v>
      </c>
      <c r="Q82" s="211">
        <v>32</v>
      </c>
    </row>
    <row r="83" spans="1:17" ht="15.75">
      <c r="A83" s="176" t="s">
        <v>282</v>
      </c>
      <c r="B83" s="209">
        <v>3</v>
      </c>
      <c r="C83" s="210">
        <v>2</v>
      </c>
      <c r="D83" s="211">
        <v>18</v>
      </c>
      <c r="E83" s="209">
        <v>0</v>
      </c>
      <c r="F83" s="211">
        <v>2</v>
      </c>
      <c r="G83" s="209">
        <v>0</v>
      </c>
      <c r="H83" s="210">
        <v>0</v>
      </c>
      <c r="I83" s="211">
        <v>26</v>
      </c>
      <c r="J83" s="209">
        <v>6</v>
      </c>
      <c r="K83" s="210">
        <v>1</v>
      </c>
      <c r="L83" s="211">
        <v>14</v>
      </c>
      <c r="M83" s="209">
        <v>1</v>
      </c>
      <c r="N83" s="211">
        <v>0</v>
      </c>
      <c r="O83" s="209">
        <v>0</v>
      </c>
      <c r="P83" s="210">
        <v>0</v>
      </c>
      <c r="Q83" s="211">
        <v>11</v>
      </c>
    </row>
    <row r="84" spans="1:17" ht="15.75">
      <c r="A84" s="180" t="s">
        <v>283</v>
      </c>
      <c r="B84" s="209">
        <v>21</v>
      </c>
      <c r="C84" s="210">
        <v>0</v>
      </c>
      <c r="D84" s="211">
        <v>24</v>
      </c>
      <c r="E84" s="209">
        <v>4</v>
      </c>
      <c r="F84" s="211">
        <v>0</v>
      </c>
      <c r="G84" s="209">
        <v>1</v>
      </c>
      <c r="H84" s="210">
        <v>0</v>
      </c>
      <c r="I84" s="211">
        <v>17</v>
      </c>
      <c r="J84" s="209">
        <v>9</v>
      </c>
      <c r="K84" s="210">
        <v>1</v>
      </c>
      <c r="L84" s="211">
        <v>29</v>
      </c>
      <c r="M84" s="209">
        <v>1</v>
      </c>
      <c r="N84" s="211">
        <v>0</v>
      </c>
      <c r="O84" s="209">
        <v>2</v>
      </c>
      <c r="P84" s="210">
        <v>0</v>
      </c>
      <c r="Q84" s="211">
        <v>26</v>
      </c>
    </row>
    <row r="85" spans="1:17" ht="15.75">
      <c r="A85" s="176" t="s">
        <v>284</v>
      </c>
      <c r="B85" s="209">
        <v>45</v>
      </c>
      <c r="C85" s="210">
        <v>2</v>
      </c>
      <c r="D85" s="211">
        <v>47</v>
      </c>
      <c r="E85" s="209">
        <v>11</v>
      </c>
      <c r="F85" s="211">
        <v>3</v>
      </c>
      <c r="G85" s="209">
        <v>7</v>
      </c>
      <c r="H85" s="210">
        <v>1</v>
      </c>
      <c r="I85" s="211">
        <v>16</v>
      </c>
      <c r="J85" s="209">
        <v>36</v>
      </c>
      <c r="K85" s="210">
        <v>1</v>
      </c>
      <c r="L85" s="211">
        <v>54</v>
      </c>
      <c r="M85" s="209">
        <v>6</v>
      </c>
      <c r="N85" s="211">
        <v>0</v>
      </c>
      <c r="O85" s="209">
        <v>5</v>
      </c>
      <c r="P85" s="210">
        <v>3</v>
      </c>
      <c r="Q85" s="211">
        <v>36</v>
      </c>
    </row>
    <row r="86" spans="1:17" ht="15.75">
      <c r="A86" s="180" t="s">
        <v>285</v>
      </c>
      <c r="B86" s="209">
        <v>22</v>
      </c>
      <c r="C86" s="210">
        <v>1</v>
      </c>
      <c r="D86" s="211">
        <v>20</v>
      </c>
      <c r="E86" s="209">
        <v>7</v>
      </c>
      <c r="F86" s="211">
        <v>4</v>
      </c>
      <c r="G86" s="209">
        <v>2</v>
      </c>
      <c r="H86" s="210">
        <v>3</v>
      </c>
      <c r="I86" s="211">
        <v>16</v>
      </c>
      <c r="J86" s="209">
        <v>20</v>
      </c>
      <c r="K86" s="210">
        <v>2</v>
      </c>
      <c r="L86" s="211">
        <v>31</v>
      </c>
      <c r="M86" s="209">
        <v>4</v>
      </c>
      <c r="N86" s="211">
        <v>1</v>
      </c>
      <c r="O86" s="209">
        <v>4</v>
      </c>
      <c r="P86" s="210">
        <v>12</v>
      </c>
      <c r="Q86" s="211">
        <v>34</v>
      </c>
    </row>
    <row r="87" spans="1:17" ht="15.75">
      <c r="A87" s="176" t="s">
        <v>286</v>
      </c>
      <c r="B87" s="209">
        <v>10</v>
      </c>
      <c r="C87" s="210">
        <v>4</v>
      </c>
      <c r="D87" s="211">
        <v>14</v>
      </c>
      <c r="E87" s="209">
        <v>2</v>
      </c>
      <c r="F87" s="211">
        <v>1</v>
      </c>
      <c r="G87" s="209">
        <v>2</v>
      </c>
      <c r="H87" s="210">
        <v>1</v>
      </c>
      <c r="I87" s="211">
        <v>47</v>
      </c>
      <c r="J87" s="209">
        <v>4</v>
      </c>
      <c r="K87" s="210">
        <v>3</v>
      </c>
      <c r="L87" s="211">
        <v>12</v>
      </c>
      <c r="M87" s="209">
        <v>2</v>
      </c>
      <c r="N87" s="211">
        <v>0</v>
      </c>
      <c r="O87" s="209">
        <v>0</v>
      </c>
      <c r="P87" s="210">
        <v>0</v>
      </c>
      <c r="Q87" s="211">
        <v>24</v>
      </c>
    </row>
    <row r="88" spans="1:17" ht="15.75">
      <c r="A88" s="180" t="s">
        <v>287</v>
      </c>
      <c r="B88" s="209">
        <v>52</v>
      </c>
      <c r="C88" s="210">
        <v>2</v>
      </c>
      <c r="D88" s="211">
        <v>43</v>
      </c>
      <c r="E88" s="209">
        <v>16</v>
      </c>
      <c r="F88" s="211">
        <v>3</v>
      </c>
      <c r="G88" s="209">
        <v>17</v>
      </c>
      <c r="H88" s="210">
        <v>1</v>
      </c>
      <c r="I88" s="211">
        <v>56</v>
      </c>
      <c r="J88" s="209">
        <v>32</v>
      </c>
      <c r="K88" s="210">
        <v>0</v>
      </c>
      <c r="L88" s="211">
        <v>56</v>
      </c>
      <c r="M88" s="209">
        <v>13</v>
      </c>
      <c r="N88" s="211">
        <v>2</v>
      </c>
      <c r="O88" s="209">
        <v>9</v>
      </c>
      <c r="P88" s="210">
        <v>1</v>
      </c>
      <c r="Q88" s="211">
        <v>48</v>
      </c>
    </row>
    <row r="89" spans="1:17" ht="16.5" thickBot="1">
      <c r="A89" s="184" t="s">
        <v>288</v>
      </c>
      <c r="B89" s="209">
        <v>36</v>
      </c>
      <c r="C89" s="210">
        <v>3</v>
      </c>
      <c r="D89" s="211">
        <v>49</v>
      </c>
      <c r="E89" s="209">
        <v>12</v>
      </c>
      <c r="F89" s="211">
        <v>0</v>
      </c>
      <c r="G89" s="209">
        <v>5</v>
      </c>
      <c r="H89" s="210">
        <v>1</v>
      </c>
      <c r="I89" s="211">
        <v>163</v>
      </c>
      <c r="J89" s="209">
        <v>43</v>
      </c>
      <c r="K89" s="210">
        <v>0</v>
      </c>
      <c r="L89" s="211">
        <v>32</v>
      </c>
      <c r="M89" s="209">
        <v>11</v>
      </c>
      <c r="N89" s="211">
        <v>1</v>
      </c>
      <c r="O89" s="209">
        <v>6</v>
      </c>
      <c r="P89" s="210">
        <v>1</v>
      </c>
      <c r="Q89" s="211">
        <v>38</v>
      </c>
    </row>
    <row r="90" spans="1:17" s="189" customFormat="1" ht="17.25" thickBot="1" thickTop="1">
      <c r="A90" s="185" t="s">
        <v>289</v>
      </c>
      <c r="B90" s="212">
        <f>SUM(B9:B89)</f>
        <v>18084</v>
      </c>
      <c r="C90" s="213">
        <f aca="true" t="shared" si="0" ref="C90:I90">SUM(C9:C89)</f>
        <v>670</v>
      </c>
      <c r="D90" s="214">
        <f t="shared" si="0"/>
        <v>18748</v>
      </c>
      <c r="E90" s="212">
        <f t="shared" si="0"/>
        <v>4381</v>
      </c>
      <c r="F90" s="214">
        <f t="shared" si="0"/>
        <v>570</v>
      </c>
      <c r="G90" s="212">
        <f t="shared" si="0"/>
        <v>4325</v>
      </c>
      <c r="H90" s="213">
        <f t="shared" si="0"/>
        <v>582</v>
      </c>
      <c r="I90" s="214">
        <f t="shared" si="0"/>
        <v>12214</v>
      </c>
      <c r="J90" s="212">
        <f>SUM(J9:J89)</f>
        <v>14180</v>
      </c>
      <c r="K90" s="213">
        <f aca="true" t="shared" si="1" ref="K90:Q90">SUM(K9:K89)</f>
        <v>338</v>
      </c>
      <c r="L90" s="214">
        <f t="shared" si="1"/>
        <v>15968</v>
      </c>
      <c r="M90" s="212">
        <f t="shared" si="1"/>
        <v>4995</v>
      </c>
      <c r="N90" s="214">
        <f t="shared" si="1"/>
        <v>587</v>
      </c>
      <c r="O90" s="212">
        <f t="shared" si="1"/>
        <v>3902</v>
      </c>
      <c r="P90" s="213">
        <f t="shared" si="1"/>
        <v>582</v>
      </c>
      <c r="Q90" s="215">
        <f t="shared" si="1"/>
        <v>10587</v>
      </c>
    </row>
    <row r="91" spans="1:18" s="196" customFormat="1" ht="16.5" thickTop="1">
      <c r="A91" s="190" t="s">
        <v>19</v>
      </c>
      <c r="B91" s="191"/>
      <c r="C91" s="192"/>
      <c r="D91" s="192"/>
      <c r="E91" s="193"/>
      <c r="F91" s="193"/>
      <c r="G91" s="193"/>
      <c r="H91" s="193"/>
      <c r="I91" s="193"/>
      <c r="J91" s="194"/>
      <c r="K91" s="194"/>
      <c r="L91" s="194"/>
      <c r="M91" s="194"/>
      <c r="N91" s="194"/>
      <c r="O91" s="194"/>
      <c r="P91" s="194"/>
      <c r="Q91" s="194"/>
      <c r="R91" s="195"/>
    </row>
    <row r="92" spans="1:18" s="200" customFormat="1" ht="20.25">
      <c r="A92" s="197"/>
      <c r="B92" s="198"/>
      <c r="C92" s="198"/>
      <c r="D92" s="198"/>
      <c r="E92" s="198"/>
      <c r="F92" s="198"/>
      <c r="G92" s="198"/>
      <c r="H92" s="198"/>
      <c r="I92" s="198"/>
      <c r="J92" s="199"/>
      <c r="R92" s="201"/>
    </row>
    <row r="93" spans="1:10" s="203" customFormat="1" ht="20.25">
      <c r="A93" s="202"/>
      <c r="J93" s="204"/>
    </row>
  </sheetData>
  <sheetProtection/>
  <mergeCells count="27">
    <mergeCell ref="A1:Q1"/>
    <mergeCell ref="A3:R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3937007874015748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&amp;L21.05.2010&amp;CTÜRKİYE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</cols>
  <sheetData>
    <row r="2" spans="1:8" ht="18.75" thickBot="1">
      <c r="A2" s="323" t="s">
        <v>90</v>
      </c>
      <c r="B2" s="323"/>
      <c r="C2" s="323"/>
      <c r="D2" s="323"/>
      <c r="E2" s="323"/>
      <c r="F2" s="323"/>
      <c r="G2" s="323"/>
      <c r="H2" s="323"/>
    </row>
    <row r="5" spans="1:8" ht="18.75" customHeight="1">
      <c r="A5" s="324" t="s">
        <v>300</v>
      </c>
      <c r="B5" s="324"/>
      <c r="C5" s="324"/>
      <c r="D5" s="324"/>
      <c r="E5" s="324"/>
      <c r="F5" s="324"/>
      <c r="G5" s="324"/>
      <c r="H5" s="324"/>
    </row>
    <row r="6" spans="2:8" ht="15.75">
      <c r="B6" s="1"/>
      <c r="C6" s="162"/>
      <c r="D6" s="162"/>
      <c r="E6" s="162"/>
      <c r="F6" s="162"/>
      <c r="G6" s="162"/>
      <c r="H6" s="162"/>
    </row>
    <row r="7" spans="2:8" ht="15.75">
      <c r="B7" s="1"/>
      <c r="C7" s="162"/>
      <c r="D7" s="162"/>
      <c r="E7" s="162"/>
      <c r="F7" s="162"/>
      <c r="G7" s="162"/>
      <c r="H7" s="162"/>
    </row>
    <row r="9" spans="1:7" ht="15">
      <c r="A9" s="225"/>
      <c r="B9" s="414" t="s">
        <v>4</v>
      </c>
      <c r="C9" s="415"/>
      <c r="D9" s="414" t="s">
        <v>7</v>
      </c>
      <c r="E9" s="415"/>
      <c r="F9" s="414" t="s">
        <v>3</v>
      </c>
      <c r="G9" s="415"/>
    </row>
    <row r="10" spans="1:7" ht="15">
      <c r="A10" s="226" t="s">
        <v>10</v>
      </c>
      <c r="B10" s="421">
        <v>20</v>
      </c>
      <c r="C10" s="422"/>
      <c r="D10" s="421">
        <v>221</v>
      </c>
      <c r="E10" s="422"/>
      <c r="F10" s="423">
        <v>241</v>
      </c>
      <c r="G10" s="424"/>
    </row>
    <row r="11" spans="1:7" ht="30">
      <c r="A11" s="227" t="s">
        <v>301</v>
      </c>
      <c r="B11" s="416">
        <v>4624200</v>
      </c>
      <c r="C11" s="417"/>
      <c r="D11" s="416">
        <v>45406650</v>
      </c>
      <c r="E11" s="417"/>
      <c r="F11" s="416">
        <f>SUM(B11,D11)</f>
        <v>50030850</v>
      </c>
      <c r="G11" s="418"/>
    </row>
    <row r="12" spans="1:7" ht="45">
      <c r="A12" s="228" t="s">
        <v>302</v>
      </c>
      <c r="B12" s="416">
        <v>1831043</v>
      </c>
      <c r="C12" s="418"/>
      <c r="D12" s="416">
        <v>27182325</v>
      </c>
      <c r="E12" s="418"/>
      <c r="F12" s="416">
        <f>SUM(D12,B12)</f>
        <v>29013368</v>
      </c>
      <c r="G12" s="418"/>
    </row>
    <row r="13" spans="1:7" ht="15">
      <c r="A13" s="229" t="s">
        <v>303</v>
      </c>
      <c r="B13" s="410">
        <f>(B12/B11)*100</f>
        <v>39.59696812421608</v>
      </c>
      <c r="C13" s="411"/>
      <c r="D13" s="410">
        <f>(D12/D11)*100</f>
        <v>59.8641939011136</v>
      </c>
      <c r="E13" s="411"/>
      <c r="F13" s="410">
        <f>(F12/F11)*100</f>
        <v>57.99095558040689</v>
      </c>
      <c r="G13" s="411"/>
    </row>
    <row r="14" spans="1:4" ht="15">
      <c r="A14" s="34" t="s">
        <v>19</v>
      </c>
      <c r="B14" s="34"/>
      <c r="C14" s="34"/>
      <c r="D14" s="34"/>
    </row>
    <row r="15" spans="1:4" ht="15">
      <c r="A15" s="34"/>
      <c r="B15" s="34"/>
      <c r="C15" s="34"/>
      <c r="D15" s="34"/>
    </row>
    <row r="16" spans="1:4" ht="15">
      <c r="A16" s="34"/>
      <c r="B16" s="34"/>
      <c r="C16" s="34"/>
      <c r="D16" s="34"/>
    </row>
    <row r="17" spans="1:4" ht="15">
      <c r="A17" s="34"/>
      <c r="B17" s="34"/>
      <c r="C17" s="34"/>
      <c r="D17" s="34"/>
    </row>
    <row r="19" spans="1:7" ht="15.75" customHeight="1">
      <c r="A19" s="419" t="s">
        <v>304</v>
      </c>
      <c r="B19" s="419"/>
      <c r="C19" s="419"/>
      <c r="D19" s="419"/>
      <c r="E19" s="419"/>
      <c r="F19" s="419"/>
      <c r="G19" s="419"/>
    </row>
    <row r="20" spans="1:7" ht="15.75" customHeight="1">
      <c r="A20" s="419"/>
      <c r="B20" s="419"/>
      <c r="C20" s="419"/>
      <c r="D20" s="419"/>
      <c r="E20" s="419"/>
      <c r="F20" s="419"/>
      <c r="G20" s="419"/>
    </row>
    <row r="21" spans="1:7" ht="15.75">
      <c r="A21" s="146"/>
      <c r="B21" s="146"/>
      <c r="C21" s="146"/>
      <c r="D21" s="146"/>
      <c r="E21" s="146"/>
      <c r="F21" s="146"/>
      <c r="G21" s="146"/>
    </row>
    <row r="22" spans="1:8" ht="15">
      <c r="A22" s="420"/>
      <c r="B22" s="420"/>
      <c r="C22" s="420"/>
      <c r="D22" s="420"/>
      <c r="E22" s="420"/>
      <c r="F22" s="420"/>
      <c r="G22" s="420"/>
      <c r="H22" s="420"/>
    </row>
    <row r="23" spans="1:7" ht="15">
      <c r="A23" s="230"/>
      <c r="B23" s="414" t="s">
        <v>4</v>
      </c>
      <c r="C23" s="415"/>
      <c r="D23" s="414" t="s">
        <v>7</v>
      </c>
      <c r="E23" s="415"/>
      <c r="F23" s="414" t="s">
        <v>3</v>
      </c>
      <c r="G23" s="415"/>
    </row>
    <row r="24" spans="1:7" ht="15">
      <c r="A24" s="231" t="s">
        <v>10</v>
      </c>
      <c r="B24" s="335">
        <v>80</v>
      </c>
      <c r="C24" s="336"/>
      <c r="D24" s="335">
        <v>754</v>
      </c>
      <c r="E24" s="336"/>
      <c r="F24" s="335">
        <f>SUM(B24,D24)</f>
        <v>834</v>
      </c>
      <c r="G24" s="412"/>
    </row>
    <row r="25" spans="1:7" ht="30">
      <c r="A25" s="232" t="s">
        <v>301</v>
      </c>
      <c r="B25" s="408">
        <v>281744200</v>
      </c>
      <c r="C25" s="413"/>
      <c r="D25" s="408">
        <v>129150750</v>
      </c>
      <c r="E25" s="413"/>
      <c r="F25" s="408">
        <f>SUM(B25,D25)</f>
        <v>410894950</v>
      </c>
      <c r="G25" s="409"/>
    </row>
    <row r="26" spans="1:7" ht="45">
      <c r="A26" s="233" t="s">
        <v>302</v>
      </c>
      <c r="B26" s="408">
        <v>78339523</v>
      </c>
      <c r="C26" s="409"/>
      <c r="D26" s="408">
        <v>77453466</v>
      </c>
      <c r="E26" s="409"/>
      <c r="F26" s="408">
        <f>SUM(D26,B26)</f>
        <v>155792989</v>
      </c>
      <c r="G26" s="409"/>
    </row>
    <row r="27" spans="1:7" ht="15">
      <c r="A27" s="229" t="s">
        <v>303</v>
      </c>
      <c r="B27" s="410">
        <f>(B26/B25)*100</f>
        <v>27.805194570110046</v>
      </c>
      <c r="C27" s="411"/>
      <c r="D27" s="410">
        <f>(D26/D25)*100</f>
        <v>59.97136369707493</v>
      </c>
      <c r="E27" s="411"/>
      <c r="F27" s="410">
        <f>(F26/F25)*100</f>
        <v>37.915527800962266</v>
      </c>
      <c r="G27" s="411"/>
    </row>
    <row r="28" spans="1:4" ht="15">
      <c r="A28" s="34" t="s">
        <v>19</v>
      </c>
      <c r="B28" s="34"/>
      <c r="C28" s="34"/>
      <c r="D28" s="34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B23:C23"/>
    <mergeCell ref="D23:E23"/>
    <mergeCell ref="F23:G23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A19:G20"/>
    <mergeCell ref="A22:H22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</mergeCells>
  <printOptions/>
  <pageMargins left="0.7874015748031497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&amp;L21.05.2010&amp;CTÜRKİYE ODALAR ve BORSALAR BİRLİĞİ
Bilgi Hizmetleri Dairesi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A1" sqref="A1:G1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8" max="9" width="10.140625" style="0" bestFit="1" customWidth="1"/>
  </cols>
  <sheetData>
    <row r="1" spans="1:8" ht="19.5" customHeight="1" thickBot="1">
      <c r="A1" s="282" t="s">
        <v>127</v>
      </c>
      <c r="B1" s="282"/>
      <c r="C1" s="282"/>
      <c r="D1" s="282"/>
      <c r="E1" s="282"/>
      <c r="F1" s="282"/>
      <c r="G1" s="282"/>
      <c r="H1" s="140"/>
    </row>
    <row r="4" spans="1:7" ht="15.75" customHeight="1">
      <c r="A4" s="428" t="s">
        <v>305</v>
      </c>
      <c r="B4" s="428"/>
      <c r="C4" s="428"/>
      <c r="D4" s="428"/>
      <c r="E4" s="428"/>
      <c r="F4" s="428"/>
      <c r="G4" s="428"/>
    </row>
    <row r="5" spans="1:7" ht="15">
      <c r="A5" s="428"/>
      <c r="B5" s="428"/>
      <c r="C5" s="428"/>
      <c r="D5" s="428"/>
      <c r="E5" s="428"/>
      <c r="F5" s="428"/>
      <c r="G5" s="428"/>
    </row>
    <row r="7" spans="2:5" ht="15">
      <c r="B7" s="348" t="s">
        <v>144</v>
      </c>
      <c r="C7" s="348"/>
      <c r="D7" s="348"/>
      <c r="E7" s="348"/>
    </row>
    <row r="8" spans="2:5" ht="15.75" customHeight="1">
      <c r="B8" s="234"/>
      <c r="C8" s="234"/>
      <c r="D8" s="234"/>
      <c r="E8" s="234"/>
    </row>
    <row r="9" spans="2:5" ht="15">
      <c r="B9" s="426" t="s">
        <v>306</v>
      </c>
      <c r="C9" s="426" t="s">
        <v>307</v>
      </c>
      <c r="D9" s="426" t="s">
        <v>308</v>
      </c>
      <c r="E9" s="426" t="s">
        <v>309</v>
      </c>
    </row>
    <row r="10" spans="2:5" ht="15">
      <c r="B10" s="426"/>
      <c r="C10" s="426"/>
      <c r="D10" s="427"/>
      <c r="E10" s="427"/>
    </row>
    <row r="11" spans="2:5" ht="29.25" customHeight="1">
      <c r="B11" s="426"/>
      <c r="C11" s="426"/>
      <c r="D11" s="427"/>
      <c r="E11" s="427"/>
    </row>
    <row r="12" spans="2:5" ht="15">
      <c r="B12" s="235" t="s">
        <v>241</v>
      </c>
      <c r="C12" s="235">
        <v>53</v>
      </c>
      <c r="D12" s="236">
        <v>274760000</v>
      </c>
      <c r="E12" s="236">
        <v>74993107</v>
      </c>
    </row>
    <row r="13" spans="2:5" ht="15">
      <c r="B13" s="235" t="s">
        <v>213</v>
      </c>
      <c r="C13" s="235">
        <v>8</v>
      </c>
      <c r="D13" s="236">
        <v>2200000</v>
      </c>
      <c r="E13" s="236">
        <v>1876036</v>
      </c>
    </row>
    <row r="14" spans="2:5" ht="16.5" customHeight="1">
      <c r="B14" s="235" t="s">
        <v>242</v>
      </c>
      <c r="C14" s="235">
        <v>5</v>
      </c>
      <c r="D14" s="236">
        <v>1854200</v>
      </c>
      <c r="E14" s="236">
        <v>682200</v>
      </c>
    </row>
    <row r="15" spans="2:5" ht="15">
      <c r="B15" s="235" t="s">
        <v>248</v>
      </c>
      <c r="C15" s="235">
        <v>3</v>
      </c>
      <c r="D15" s="236">
        <v>270000</v>
      </c>
      <c r="E15" s="236">
        <v>74030</v>
      </c>
    </row>
    <row r="16" spans="2:5" ht="15">
      <c r="B16" s="235" t="s">
        <v>214</v>
      </c>
      <c r="C16" s="235">
        <v>2</v>
      </c>
      <c r="D16" s="236">
        <v>800000</v>
      </c>
      <c r="E16" s="236">
        <v>275000</v>
      </c>
    </row>
    <row r="17" spans="2:5" ht="15">
      <c r="B17" s="235" t="s">
        <v>223</v>
      </c>
      <c r="C17" s="235">
        <v>2</v>
      </c>
      <c r="D17" s="236">
        <v>710000</v>
      </c>
      <c r="E17" s="236">
        <v>6150</v>
      </c>
    </row>
    <row r="18" spans="2:5" ht="15">
      <c r="B18" s="235" t="s">
        <v>255</v>
      </c>
      <c r="C18" s="235">
        <v>1</v>
      </c>
      <c r="D18" s="236">
        <v>200000</v>
      </c>
      <c r="E18" s="236">
        <v>66000</v>
      </c>
    </row>
    <row r="19" spans="2:5" ht="15">
      <c r="B19" s="235" t="s">
        <v>240</v>
      </c>
      <c r="C19" s="235">
        <v>1</v>
      </c>
      <c r="D19" s="236">
        <v>100000</v>
      </c>
      <c r="E19" s="236">
        <v>16000</v>
      </c>
    </row>
    <row r="20" spans="2:5" ht="15">
      <c r="B20" s="237" t="s">
        <v>250</v>
      </c>
      <c r="C20" s="235">
        <v>1</v>
      </c>
      <c r="D20" s="236">
        <v>100000</v>
      </c>
      <c r="E20" s="236">
        <v>40000</v>
      </c>
    </row>
    <row r="21" spans="2:5" ht="15">
      <c r="B21" s="237" t="s">
        <v>234</v>
      </c>
      <c r="C21" s="235">
        <v>1</v>
      </c>
      <c r="D21" s="236">
        <v>500000</v>
      </c>
      <c r="E21" s="236">
        <v>250000</v>
      </c>
    </row>
    <row r="22" spans="2:5" ht="15">
      <c r="B22" s="237" t="s">
        <v>228</v>
      </c>
      <c r="C22" s="235">
        <v>1</v>
      </c>
      <c r="D22" s="236">
        <v>100000</v>
      </c>
      <c r="E22" s="236">
        <v>35000</v>
      </c>
    </row>
    <row r="23" spans="2:5" ht="15">
      <c r="B23" s="237" t="s">
        <v>210</v>
      </c>
      <c r="C23" s="235">
        <v>1</v>
      </c>
      <c r="D23" s="236">
        <v>50000</v>
      </c>
      <c r="E23" s="236">
        <v>25000</v>
      </c>
    </row>
    <row r="24" spans="2:5" ht="15">
      <c r="B24" s="235" t="s">
        <v>244</v>
      </c>
      <c r="C24" s="235">
        <v>1</v>
      </c>
      <c r="D24" s="236">
        <v>100000</v>
      </c>
      <c r="E24" s="236">
        <v>1000</v>
      </c>
    </row>
    <row r="25" spans="2:5" ht="15">
      <c r="B25" s="425" t="s">
        <v>34</v>
      </c>
      <c r="C25" s="425"/>
      <c r="D25" s="425"/>
      <c r="E25" s="238">
        <f>SUM(E12:E24)</f>
        <v>78339523</v>
      </c>
    </row>
    <row r="26" spans="2:5" ht="15">
      <c r="B26" s="34" t="s">
        <v>19</v>
      </c>
      <c r="C26" s="34"/>
      <c r="D26" s="34"/>
      <c r="E26" s="239"/>
    </row>
    <row r="27" spans="2:5" ht="15">
      <c r="B27" s="240"/>
      <c r="C27" s="240"/>
      <c r="D27" s="241"/>
      <c r="E27" s="241"/>
    </row>
    <row r="28" spans="2:5" ht="15">
      <c r="B28" s="240"/>
      <c r="C28" s="240"/>
      <c r="D28" s="241"/>
      <c r="E28" s="241"/>
    </row>
    <row r="29" spans="2:5" ht="15">
      <c r="B29" s="240"/>
      <c r="C29" s="240"/>
      <c r="D29" s="241"/>
      <c r="E29" s="241"/>
    </row>
    <row r="30" spans="2:5" ht="15" customHeight="1">
      <c r="B30" s="348" t="s">
        <v>169</v>
      </c>
      <c r="C30" s="348"/>
      <c r="D30" s="348"/>
      <c r="E30" s="348"/>
    </row>
    <row r="31" spans="2:5" ht="15">
      <c r="B31" s="242"/>
      <c r="C31" s="242"/>
      <c r="D31" s="242"/>
      <c r="E31" s="242"/>
    </row>
    <row r="32" spans="2:5" ht="15">
      <c r="B32" s="426" t="s">
        <v>306</v>
      </c>
      <c r="C32" s="426" t="s">
        <v>307</v>
      </c>
      <c r="D32" s="426" t="s">
        <v>308</v>
      </c>
      <c r="E32" s="426" t="s">
        <v>309</v>
      </c>
    </row>
    <row r="33" spans="2:5" ht="15">
      <c r="B33" s="426"/>
      <c r="C33" s="426"/>
      <c r="D33" s="427"/>
      <c r="E33" s="427"/>
    </row>
    <row r="34" spans="2:5" ht="29.25" customHeight="1">
      <c r="B34" s="426"/>
      <c r="C34" s="426"/>
      <c r="D34" s="427"/>
      <c r="E34" s="427"/>
    </row>
    <row r="35" spans="2:5" ht="15">
      <c r="B35" s="235" t="s">
        <v>241</v>
      </c>
      <c r="C35" s="235">
        <v>380</v>
      </c>
      <c r="D35" s="236">
        <v>63299425</v>
      </c>
      <c r="E35" s="236">
        <v>41396200</v>
      </c>
    </row>
    <row r="36" spans="2:5" ht="15">
      <c r="B36" s="235" t="s">
        <v>214</v>
      </c>
      <c r="C36" s="235">
        <v>105</v>
      </c>
      <c r="D36" s="236">
        <v>12780800</v>
      </c>
      <c r="E36" s="236">
        <v>7627496</v>
      </c>
    </row>
    <row r="37" spans="2:5" ht="15">
      <c r="B37" s="235" t="s">
        <v>213</v>
      </c>
      <c r="C37" s="235">
        <v>64</v>
      </c>
      <c r="D37" s="236">
        <v>7710602</v>
      </c>
      <c r="E37" s="236">
        <v>4018827</v>
      </c>
    </row>
    <row r="38" spans="2:5" ht="15">
      <c r="B38" s="235" t="s">
        <v>242</v>
      </c>
      <c r="C38" s="235">
        <v>54</v>
      </c>
      <c r="D38" s="236">
        <v>5895002</v>
      </c>
      <c r="E38" s="236">
        <v>2903957</v>
      </c>
    </row>
    <row r="39" spans="2:5" ht="15">
      <c r="B39" s="235" t="s">
        <v>255</v>
      </c>
      <c r="C39" s="235">
        <v>29</v>
      </c>
      <c r="D39" s="236">
        <v>2115200</v>
      </c>
      <c r="E39" s="236">
        <v>1240341</v>
      </c>
    </row>
    <row r="40" spans="2:5" ht="15">
      <c r="B40" s="235" t="s">
        <v>240</v>
      </c>
      <c r="C40" s="235">
        <v>17</v>
      </c>
      <c r="D40" s="236">
        <v>9690100</v>
      </c>
      <c r="E40" s="236">
        <v>7050066</v>
      </c>
    </row>
    <row r="41" spans="2:5" ht="15">
      <c r="B41" s="235" t="s">
        <v>216</v>
      </c>
      <c r="C41" s="235">
        <v>10</v>
      </c>
      <c r="D41" s="236">
        <v>2385000</v>
      </c>
      <c r="E41" s="236">
        <v>1452900</v>
      </c>
    </row>
    <row r="42" spans="2:5" ht="15">
      <c r="B42" s="235" t="s">
        <v>249</v>
      </c>
      <c r="C42" s="235">
        <v>9</v>
      </c>
      <c r="D42" s="236">
        <v>2228000</v>
      </c>
      <c r="E42" s="236">
        <v>1539500</v>
      </c>
    </row>
    <row r="43" spans="2:5" ht="15">
      <c r="B43" s="235" t="s">
        <v>238</v>
      </c>
      <c r="C43" s="235">
        <v>6</v>
      </c>
      <c r="D43" s="236">
        <v>1000000</v>
      </c>
      <c r="E43" s="236">
        <v>490000</v>
      </c>
    </row>
    <row r="44" spans="2:5" ht="15">
      <c r="B44" s="235" t="s">
        <v>208</v>
      </c>
      <c r="C44" s="235">
        <v>6</v>
      </c>
      <c r="D44" s="236">
        <v>930000</v>
      </c>
      <c r="E44" s="236">
        <v>636000</v>
      </c>
    </row>
    <row r="45" spans="2:5" ht="15">
      <c r="B45" s="235" t="s">
        <v>234</v>
      </c>
      <c r="C45" s="235">
        <v>5</v>
      </c>
      <c r="D45" s="236">
        <v>650500</v>
      </c>
      <c r="E45" s="236">
        <v>450950</v>
      </c>
    </row>
    <row r="46" spans="2:5" ht="16.5" customHeight="1">
      <c r="B46" s="235" t="s">
        <v>248</v>
      </c>
      <c r="C46" s="235">
        <v>5</v>
      </c>
      <c r="D46" s="236">
        <v>350270</v>
      </c>
      <c r="E46" s="236">
        <v>209074</v>
      </c>
    </row>
    <row r="47" spans="2:5" ht="15">
      <c r="B47" s="235" t="s">
        <v>210</v>
      </c>
      <c r="C47" s="235">
        <v>4</v>
      </c>
      <c r="D47" s="236">
        <v>2350050</v>
      </c>
      <c r="E47" s="236">
        <v>784025</v>
      </c>
    </row>
    <row r="48" spans="2:5" ht="15">
      <c r="B48" s="235" t="s">
        <v>223</v>
      </c>
      <c r="C48" s="235">
        <v>4</v>
      </c>
      <c r="D48" s="236">
        <v>360710</v>
      </c>
      <c r="E48" s="236">
        <v>149006</v>
      </c>
    </row>
    <row r="49" spans="2:5" ht="15">
      <c r="B49" s="235" t="s">
        <v>268</v>
      </c>
      <c r="C49" s="235">
        <v>4</v>
      </c>
      <c r="D49" s="236">
        <v>265000</v>
      </c>
      <c r="E49" s="236">
        <v>232500</v>
      </c>
    </row>
    <row r="50" spans="2:5" ht="15">
      <c r="B50" s="235" t="s">
        <v>233</v>
      </c>
      <c r="C50" s="235">
        <v>3</v>
      </c>
      <c r="D50" s="236">
        <v>320000</v>
      </c>
      <c r="E50" s="236">
        <v>102975</v>
      </c>
    </row>
    <row r="51" spans="2:5" ht="15">
      <c r="B51" s="235" t="s">
        <v>229</v>
      </c>
      <c r="C51" s="235">
        <v>3</v>
      </c>
      <c r="D51" s="236">
        <v>170000</v>
      </c>
      <c r="E51" s="236">
        <v>130000</v>
      </c>
    </row>
    <row r="52" spans="2:5" ht="15">
      <c r="B52" s="235" t="s">
        <v>221</v>
      </c>
      <c r="C52" s="235">
        <v>3</v>
      </c>
      <c r="D52" s="236">
        <v>370000</v>
      </c>
      <c r="E52" s="236">
        <v>194500</v>
      </c>
    </row>
    <row r="53" spans="2:5" ht="15">
      <c r="B53" s="235" t="s">
        <v>272</v>
      </c>
      <c r="C53" s="235">
        <v>3</v>
      </c>
      <c r="D53" s="236">
        <v>400000</v>
      </c>
      <c r="E53" s="236">
        <v>273250</v>
      </c>
    </row>
    <row r="54" spans="2:5" ht="15">
      <c r="B54" s="235" t="s">
        <v>275</v>
      </c>
      <c r="C54" s="235">
        <v>3</v>
      </c>
      <c r="D54" s="236">
        <v>600000</v>
      </c>
      <c r="E54" s="236">
        <v>248500</v>
      </c>
    </row>
    <row r="55" spans="2:5" ht="15">
      <c r="B55" s="235" t="s">
        <v>245</v>
      </c>
      <c r="C55" s="235">
        <v>2</v>
      </c>
      <c r="D55" s="236">
        <v>550000</v>
      </c>
      <c r="E55" s="236">
        <v>267000</v>
      </c>
    </row>
    <row r="56" spans="2:5" ht="15">
      <c r="B56" s="235" t="s">
        <v>239</v>
      </c>
      <c r="C56" s="235">
        <v>2</v>
      </c>
      <c r="D56" s="236">
        <v>68000</v>
      </c>
      <c r="E56" s="236">
        <v>47920</v>
      </c>
    </row>
    <row r="57" spans="2:5" ht="15">
      <c r="B57" s="235" t="s">
        <v>266</v>
      </c>
      <c r="C57" s="235">
        <v>2</v>
      </c>
      <c r="D57" s="236">
        <v>400000</v>
      </c>
      <c r="E57" s="236">
        <v>152000</v>
      </c>
    </row>
    <row r="58" spans="2:5" ht="15">
      <c r="B58" s="235" t="s">
        <v>262</v>
      </c>
      <c r="C58" s="235">
        <v>2</v>
      </c>
      <c r="D58" s="236">
        <v>530000</v>
      </c>
      <c r="E58" s="236">
        <v>265000</v>
      </c>
    </row>
    <row r="59" spans="2:5" ht="15">
      <c r="B59" s="235" t="s">
        <v>261</v>
      </c>
      <c r="C59" s="235">
        <v>2</v>
      </c>
      <c r="D59" s="236">
        <v>350000</v>
      </c>
      <c r="E59" s="236">
        <v>270500</v>
      </c>
    </row>
    <row r="60" spans="2:5" ht="15">
      <c r="B60" s="235" t="s">
        <v>259</v>
      </c>
      <c r="C60" s="235">
        <v>2</v>
      </c>
      <c r="D60" s="236">
        <v>550000</v>
      </c>
      <c r="E60" s="236">
        <v>400000</v>
      </c>
    </row>
    <row r="61" spans="2:5" ht="15">
      <c r="B61" s="235" t="s">
        <v>252</v>
      </c>
      <c r="C61" s="235">
        <v>2</v>
      </c>
      <c r="D61" s="236">
        <v>1005000</v>
      </c>
      <c r="E61" s="236">
        <v>22000</v>
      </c>
    </row>
    <row r="62" spans="2:5" ht="15">
      <c r="B62" s="235" t="s">
        <v>250</v>
      </c>
      <c r="C62" s="235">
        <v>2</v>
      </c>
      <c r="D62" s="236">
        <v>150100</v>
      </c>
      <c r="E62" s="236">
        <v>130040</v>
      </c>
    </row>
    <row r="63" spans="2:5" ht="15">
      <c r="B63" s="235" t="s">
        <v>209</v>
      </c>
      <c r="C63" s="235">
        <v>1</v>
      </c>
      <c r="D63" s="236">
        <v>1000000</v>
      </c>
      <c r="E63" s="236">
        <v>250000</v>
      </c>
    </row>
    <row r="64" spans="2:5" ht="15">
      <c r="B64" s="235" t="s">
        <v>253</v>
      </c>
      <c r="C64" s="235">
        <v>1</v>
      </c>
      <c r="D64" s="236">
        <v>10000</v>
      </c>
      <c r="E64" s="236">
        <v>1000</v>
      </c>
    </row>
    <row r="65" spans="2:5" ht="15">
      <c r="B65" s="235" t="s">
        <v>257</v>
      </c>
      <c r="C65" s="235">
        <v>1</v>
      </c>
      <c r="D65" s="236">
        <v>5000</v>
      </c>
      <c r="E65" s="236">
        <v>5000</v>
      </c>
    </row>
    <row r="66" spans="2:5" ht="15">
      <c r="B66" s="235" t="s">
        <v>274</v>
      </c>
      <c r="C66" s="235">
        <v>1</v>
      </c>
      <c r="D66" s="236">
        <v>500000</v>
      </c>
      <c r="E66" s="236">
        <v>1000</v>
      </c>
    </row>
    <row r="67" spans="2:5" ht="15">
      <c r="B67" s="235" t="s">
        <v>287</v>
      </c>
      <c r="C67" s="235">
        <v>1</v>
      </c>
      <c r="D67" s="236">
        <v>30000</v>
      </c>
      <c r="E67" s="236">
        <v>30000</v>
      </c>
    </row>
    <row r="68" spans="2:5" ht="15">
      <c r="B68" s="235" t="s">
        <v>224</v>
      </c>
      <c r="C68" s="235">
        <v>1</v>
      </c>
      <c r="D68" s="236">
        <v>50000</v>
      </c>
      <c r="E68" s="236">
        <v>32500</v>
      </c>
    </row>
    <row r="69" spans="2:5" ht="15">
      <c r="B69" s="235" t="s">
        <v>226</v>
      </c>
      <c r="C69" s="235">
        <v>1</v>
      </c>
      <c r="D69" s="236">
        <v>400000</v>
      </c>
      <c r="E69" s="236">
        <v>200000</v>
      </c>
    </row>
    <row r="70" spans="2:5" ht="15">
      <c r="B70" s="235" t="s">
        <v>264</v>
      </c>
      <c r="C70" s="235">
        <v>1</v>
      </c>
      <c r="D70" s="236">
        <v>400000</v>
      </c>
      <c r="E70" s="236">
        <v>10000</v>
      </c>
    </row>
    <row r="71" spans="2:5" ht="15">
      <c r="B71" s="235" t="s">
        <v>283</v>
      </c>
      <c r="C71" s="235">
        <v>1</v>
      </c>
      <c r="D71" s="236">
        <v>300000</v>
      </c>
      <c r="E71" s="236">
        <v>230000</v>
      </c>
    </row>
    <row r="72" spans="2:5" ht="15">
      <c r="B72" s="235" t="s">
        <v>212</v>
      </c>
      <c r="C72" s="235">
        <v>1</v>
      </c>
      <c r="D72" s="236">
        <v>50000</v>
      </c>
      <c r="E72" s="236">
        <v>25000</v>
      </c>
    </row>
    <row r="73" spans="2:5" ht="15">
      <c r="B73" s="235" t="s">
        <v>269</v>
      </c>
      <c r="C73" s="235">
        <v>1</v>
      </c>
      <c r="D73" s="236">
        <v>50000</v>
      </c>
      <c r="E73" s="236">
        <v>12500</v>
      </c>
    </row>
    <row r="74" spans="2:5" ht="15">
      <c r="B74" s="235" t="s">
        <v>271</v>
      </c>
      <c r="C74" s="235">
        <v>1</v>
      </c>
      <c r="D74" s="236">
        <v>150000</v>
      </c>
      <c r="E74" s="236">
        <v>75000</v>
      </c>
    </row>
    <row r="75" spans="2:5" ht="15">
      <c r="B75" s="235" t="s">
        <v>217</v>
      </c>
      <c r="C75" s="235">
        <v>1</v>
      </c>
      <c r="D75" s="236">
        <v>5000</v>
      </c>
      <c r="E75" s="236">
        <v>5000</v>
      </c>
    </row>
    <row r="76" spans="2:5" ht="15">
      <c r="B76" s="235" t="s">
        <v>273</v>
      </c>
      <c r="C76" s="235">
        <v>1</v>
      </c>
      <c r="D76" s="236">
        <v>150000</v>
      </c>
      <c r="E76" s="236">
        <v>114000</v>
      </c>
    </row>
    <row r="77" spans="2:5" ht="15">
      <c r="B77" s="235" t="s">
        <v>251</v>
      </c>
      <c r="C77" s="235">
        <v>1</v>
      </c>
      <c r="D77" s="236">
        <v>3000000</v>
      </c>
      <c r="E77" s="236">
        <v>3000000</v>
      </c>
    </row>
    <row r="78" spans="2:5" ht="15">
      <c r="B78" s="235" t="s">
        <v>284</v>
      </c>
      <c r="C78" s="235">
        <v>1</v>
      </c>
      <c r="D78" s="236">
        <v>200000</v>
      </c>
      <c r="E78" s="236">
        <v>200000</v>
      </c>
    </row>
    <row r="79" spans="2:5" ht="15">
      <c r="B79" s="235" t="s">
        <v>270</v>
      </c>
      <c r="C79" s="235">
        <v>1</v>
      </c>
      <c r="D79" s="236">
        <v>150000</v>
      </c>
      <c r="E79" s="236">
        <v>150000</v>
      </c>
    </row>
    <row r="80" spans="2:5" ht="15">
      <c r="B80" s="235" t="s">
        <v>232</v>
      </c>
      <c r="C80" s="235">
        <v>1</v>
      </c>
      <c r="D80" s="236">
        <v>50000</v>
      </c>
      <c r="E80" s="236">
        <v>50000</v>
      </c>
    </row>
    <row r="81" spans="2:5" ht="15">
      <c r="B81" s="235" t="s">
        <v>246</v>
      </c>
      <c r="C81" s="235">
        <v>1</v>
      </c>
      <c r="D81" s="236">
        <v>5000000</v>
      </c>
      <c r="E81" s="236">
        <v>300000</v>
      </c>
    </row>
    <row r="82" spans="2:5" ht="15">
      <c r="B82" s="235" t="s">
        <v>235</v>
      </c>
      <c r="C82" s="235">
        <v>1</v>
      </c>
      <c r="D82" s="236">
        <v>150000</v>
      </c>
      <c r="E82" s="236">
        <v>49500</v>
      </c>
    </row>
    <row r="83" spans="2:5" ht="15">
      <c r="B83" s="235" t="s">
        <v>222</v>
      </c>
      <c r="C83" s="235">
        <v>1</v>
      </c>
      <c r="D83" s="236">
        <v>30000</v>
      </c>
      <c r="E83" s="236">
        <v>29950</v>
      </c>
    </row>
    <row r="84" spans="2:5" ht="15">
      <c r="B84" s="425" t="s">
        <v>34</v>
      </c>
      <c r="C84" s="425"/>
      <c r="D84" s="425"/>
      <c r="E84" s="238">
        <f>SUM(E35:E83)</f>
        <v>77454977</v>
      </c>
    </row>
    <row r="85" spans="2:4" ht="15">
      <c r="B85" s="34" t="s">
        <v>19</v>
      </c>
      <c r="C85" s="34"/>
      <c r="D85" s="34"/>
    </row>
  </sheetData>
  <sheetProtection/>
  <mergeCells count="14">
    <mergeCell ref="A1:G1"/>
    <mergeCell ref="A4:G5"/>
    <mergeCell ref="B7:E7"/>
    <mergeCell ref="B9:B11"/>
    <mergeCell ref="C9:C11"/>
    <mergeCell ref="D9:D11"/>
    <mergeCell ref="E9:E11"/>
    <mergeCell ref="B84:D84"/>
    <mergeCell ref="B25:D25"/>
    <mergeCell ref="B30:E30"/>
    <mergeCell ref="B32:B34"/>
    <mergeCell ref="C32:C34"/>
    <mergeCell ref="D32:D34"/>
    <mergeCell ref="E32:E34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&amp;L21.05.2010&amp;CTÜRKİYE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:G1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8" max="8" width="10.140625" style="0" bestFit="1" customWidth="1"/>
  </cols>
  <sheetData>
    <row r="1" spans="1:7" ht="18.75" customHeight="1" thickBot="1">
      <c r="A1" s="323" t="s">
        <v>127</v>
      </c>
      <c r="B1" s="323"/>
      <c r="C1" s="323"/>
      <c r="D1" s="323"/>
      <c r="E1" s="323"/>
      <c r="F1" s="323"/>
      <c r="G1" s="323"/>
    </row>
    <row r="4" spans="2:7" ht="15.75">
      <c r="B4" s="324" t="s">
        <v>310</v>
      </c>
      <c r="C4" s="324"/>
      <c r="D4" s="324"/>
      <c r="E4" s="324"/>
      <c r="F4" s="324"/>
      <c r="G4" s="324"/>
    </row>
    <row r="7" spans="2:5" ht="15">
      <c r="B7" s="348" t="s">
        <v>144</v>
      </c>
      <c r="C7" s="348"/>
      <c r="D7" s="348"/>
      <c r="E7" s="348"/>
    </row>
    <row r="8" spans="2:5" ht="15.75" customHeight="1">
      <c r="B8" s="234"/>
      <c r="C8" s="234"/>
      <c r="D8" s="234"/>
      <c r="E8" s="234"/>
    </row>
    <row r="9" spans="2:5" ht="15">
      <c r="B9" s="426" t="s">
        <v>311</v>
      </c>
      <c r="C9" s="426" t="s">
        <v>312</v>
      </c>
      <c r="D9" s="426" t="s">
        <v>308</v>
      </c>
      <c r="E9" s="426" t="s">
        <v>309</v>
      </c>
    </row>
    <row r="10" spans="2:5" ht="15">
      <c r="B10" s="426"/>
      <c r="C10" s="426"/>
      <c r="D10" s="427"/>
      <c r="E10" s="427"/>
    </row>
    <row r="11" spans="2:5" ht="29.25" customHeight="1">
      <c r="B11" s="426"/>
      <c r="C11" s="426"/>
      <c r="D11" s="427"/>
      <c r="E11" s="427"/>
    </row>
    <row r="12" spans="2:5" ht="15">
      <c r="B12" s="243" t="s">
        <v>313</v>
      </c>
      <c r="C12" s="244">
        <v>5</v>
      </c>
      <c r="D12" s="245">
        <v>1354200</v>
      </c>
      <c r="E12" s="245">
        <v>415051</v>
      </c>
    </row>
    <row r="13" spans="2:5" ht="15">
      <c r="B13" s="243" t="s">
        <v>314</v>
      </c>
      <c r="C13" s="244">
        <v>3</v>
      </c>
      <c r="D13" s="245">
        <v>310000</v>
      </c>
      <c r="E13" s="245">
        <v>75001</v>
      </c>
    </row>
    <row r="14" spans="2:5" ht="16.5" customHeight="1">
      <c r="B14" s="243" t="s">
        <v>315</v>
      </c>
      <c r="C14" s="244">
        <v>2</v>
      </c>
      <c r="D14" s="245">
        <v>200000</v>
      </c>
      <c r="E14" s="245">
        <v>49501</v>
      </c>
    </row>
    <row r="15" spans="2:5" ht="15">
      <c r="B15" s="243" t="s">
        <v>316</v>
      </c>
      <c r="C15" s="244">
        <v>2</v>
      </c>
      <c r="D15" s="245">
        <v>1120000</v>
      </c>
      <c r="E15" s="245">
        <v>152000</v>
      </c>
    </row>
    <row r="16" spans="2:5" ht="15">
      <c r="B16" s="243" t="s">
        <v>317</v>
      </c>
      <c r="C16" s="244">
        <v>1</v>
      </c>
      <c r="D16" s="245">
        <v>50000</v>
      </c>
      <c r="E16" s="245">
        <v>1</v>
      </c>
    </row>
    <row r="17" spans="2:5" ht="15">
      <c r="B17" s="243" t="s">
        <v>318</v>
      </c>
      <c r="C17" s="244">
        <v>1</v>
      </c>
      <c r="D17" s="245">
        <v>50000</v>
      </c>
      <c r="E17" s="245">
        <v>3</v>
      </c>
    </row>
    <row r="18" spans="2:5" ht="15">
      <c r="B18" s="243" t="s">
        <v>319</v>
      </c>
      <c r="C18" s="244">
        <v>1</v>
      </c>
      <c r="D18" s="245">
        <v>50000</v>
      </c>
      <c r="E18" s="245">
        <v>1</v>
      </c>
    </row>
    <row r="19" spans="2:5" ht="15">
      <c r="B19" s="243" t="s">
        <v>320</v>
      </c>
      <c r="C19" s="244">
        <v>1</v>
      </c>
      <c r="D19" s="245">
        <v>50000</v>
      </c>
      <c r="E19" s="245">
        <v>33400</v>
      </c>
    </row>
    <row r="20" spans="2:5" ht="15">
      <c r="B20" s="243" t="s">
        <v>321</v>
      </c>
      <c r="C20" s="244">
        <v>1</v>
      </c>
      <c r="D20" s="245">
        <v>50000</v>
      </c>
      <c r="E20" s="245">
        <v>1</v>
      </c>
    </row>
    <row r="21" spans="2:5" ht="15">
      <c r="B21" s="243" t="s">
        <v>322</v>
      </c>
      <c r="C21" s="244">
        <v>1</v>
      </c>
      <c r="D21" s="245">
        <v>100000</v>
      </c>
      <c r="E21" s="245">
        <v>30</v>
      </c>
    </row>
    <row r="22" spans="2:5" ht="15">
      <c r="B22" s="243" t="s">
        <v>323</v>
      </c>
      <c r="C22" s="244">
        <v>1</v>
      </c>
      <c r="D22" s="245">
        <v>50000</v>
      </c>
      <c r="E22" s="245">
        <v>100</v>
      </c>
    </row>
    <row r="23" spans="2:5" ht="15">
      <c r="B23" s="243" t="s">
        <v>324</v>
      </c>
      <c r="C23" s="244">
        <v>1</v>
      </c>
      <c r="D23" s="245">
        <v>60000</v>
      </c>
      <c r="E23" s="245">
        <v>3000</v>
      </c>
    </row>
    <row r="24" spans="2:5" ht="15">
      <c r="B24" s="235" t="s">
        <v>325</v>
      </c>
      <c r="C24" s="246">
        <v>1</v>
      </c>
      <c r="D24" s="236">
        <v>500000</v>
      </c>
      <c r="E24" s="236">
        <v>250000</v>
      </c>
    </row>
    <row r="25" spans="2:5" ht="15">
      <c r="B25" s="235" t="s">
        <v>326</v>
      </c>
      <c r="C25" s="246">
        <v>1</v>
      </c>
      <c r="D25" s="236">
        <v>500000</v>
      </c>
      <c r="E25" s="236">
        <v>5000</v>
      </c>
    </row>
    <row r="26" spans="2:5" ht="15">
      <c r="B26" s="430" t="s">
        <v>34</v>
      </c>
      <c r="C26" s="431"/>
      <c r="D26" s="432"/>
      <c r="E26" s="238">
        <f>SUM(E12:E25)</f>
        <v>983089</v>
      </c>
    </row>
    <row r="27" spans="2:5" ht="14.25" customHeight="1">
      <c r="B27" s="34" t="s">
        <v>19</v>
      </c>
      <c r="C27" s="34"/>
      <c r="D27" s="34"/>
      <c r="E27" s="239"/>
    </row>
    <row r="28" spans="2:5" ht="15">
      <c r="B28" s="240"/>
      <c r="C28" s="240"/>
      <c r="D28" s="241"/>
      <c r="E28" s="241"/>
    </row>
    <row r="29" spans="2:5" ht="15">
      <c r="B29" s="240"/>
      <c r="C29" s="240"/>
      <c r="D29" s="241"/>
      <c r="E29" s="241"/>
    </row>
    <row r="30" spans="2:5" ht="15">
      <c r="B30" s="240"/>
      <c r="C30" s="240"/>
      <c r="D30" s="241"/>
      <c r="E30" s="241"/>
    </row>
    <row r="31" spans="2:5" ht="15" customHeight="1">
      <c r="B31" s="348" t="s">
        <v>169</v>
      </c>
      <c r="C31" s="348"/>
      <c r="D31" s="348"/>
      <c r="E31" s="348"/>
    </row>
    <row r="32" spans="2:5" ht="15">
      <c r="B32" s="242"/>
      <c r="C32" s="242"/>
      <c r="D32" s="242"/>
      <c r="E32" s="242"/>
    </row>
    <row r="33" spans="2:5" ht="15">
      <c r="B33" s="426" t="s">
        <v>311</v>
      </c>
      <c r="C33" s="426" t="s">
        <v>307</v>
      </c>
      <c r="D33" s="426" t="s">
        <v>308</v>
      </c>
      <c r="E33" s="426" t="s">
        <v>309</v>
      </c>
    </row>
    <row r="34" spans="2:5" ht="15">
      <c r="B34" s="426"/>
      <c r="C34" s="426"/>
      <c r="D34" s="427"/>
      <c r="E34" s="427"/>
    </row>
    <row r="35" spans="2:5" ht="15">
      <c r="B35" s="426"/>
      <c r="C35" s="426"/>
      <c r="D35" s="427"/>
      <c r="E35" s="427"/>
    </row>
    <row r="36" spans="2:5" ht="15">
      <c r="B36" s="235" t="s">
        <v>327</v>
      </c>
      <c r="C36" s="246">
        <v>24</v>
      </c>
      <c r="D36" s="236">
        <v>22690000</v>
      </c>
      <c r="E36" s="236">
        <v>7147350</v>
      </c>
    </row>
    <row r="37" spans="2:5" ht="15">
      <c r="B37" s="235" t="s">
        <v>313</v>
      </c>
      <c r="C37" s="246">
        <v>21</v>
      </c>
      <c r="D37" s="236">
        <v>2462001</v>
      </c>
      <c r="E37" s="236">
        <v>966440</v>
      </c>
    </row>
    <row r="38" spans="2:5" ht="15">
      <c r="B38" s="235" t="s">
        <v>322</v>
      </c>
      <c r="C38" s="246">
        <v>21</v>
      </c>
      <c r="D38" s="236">
        <v>1785100</v>
      </c>
      <c r="E38" s="236">
        <v>1042480</v>
      </c>
    </row>
    <row r="39" spans="2:5" ht="16.5" customHeight="1">
      <c r="B39" s="235" t="s">
        <v>315</v>
      </c>
      <c r="C39" s="246">
        <v>14</v>
      </c>
      <c r="D39" s="236">
        <v>2175200</v>
      </c>
      <c r="E39" s="236">
        <v>1213500</v>
      </c>
    </row>
    <row r="40" spans="2:5" ht="15">
      <c r="B40" s="235" t="s">
        <v>328</v>
      </c>
      <c r="C40" s="246">
        <v>11</v>
      </c>
      <c r="D40" s="236">
        <v>720000</v>
      </c>
      <c r="E40" s="236">
        <v>286175</v>
      </c>
    </row>
    <row r="41" spans="2:5" ht="15">
      <c r="B41" s="235" t="s">
        <v>314</v>
      </c>
      <c r="C41" s="246">
        <v>11</v>
      </c>
      <c r="D41" s="236">
        <v>1641310</v>
      </c>
      <c r="E41" s="236">
        <v>1135050</v>
      </c>
    </row>
    <row r="42" spans="2:5" ht="15">
      <c r="B42" s="235" t="s">
        <v>318</v>
      </c>
      <c r="C42" s="246">
        <v>8</v>
      </c>
      <c r="D42" s="236">
        <v>895050</v>
      </c>
      <c r="E42" s="236">
        <v>509503</v>
      </c>
    </row>
    <row r="43" spans="2:5" ht="15">
      <c r="B43" s="235" t="s">
        <v>325</v>
      </c>
      <c r="C43" s="246">
        <v>7</v>
      </c>
      <c r="D43" s="236">
        <v>6745500</v>
      </c>
      <c r="E43" s="236">
        <v>4562250</v>
      </c>
    </row>
    <row r="44" spans="2:5" ht="15">
      <c r="B44" s="235" t="s">
        <v>324</v>
      </c>
      <c r="C44" s="246">
        <v>7</v>
      </c>
      <c r="D44" s="236">
        <v>3277060</v>
      </c>
      <c r="E44" s="236">
        <v>1997553</v>
      </c>
    </row>
    <row r="45" spans="2:5" ht="15">
      <c r="B45" s="235" t="s">
        <v>316</v>
      </c>
      <c r="C45" s="246">
        <v>6</v>
      </c>
      <c r="D45" s="236">
        <v>900001</v>
      </c>
      <c r="E45" s="236">
        <v>257652</v>
      </c>
    </row>
    <row r="46" spans="2:5" ht="15">
      <c r="B46" s="235" t="s">
        <v>329</v>
      </c>
      <c r="C46" s="246">
        <v>6</v>
      </c>
      <c r="D46" s="236">
        <v>280000</v>
      </c>
      <c r="E46" s="236">
        <v>159250</v>
      </c>
    </row>
    <row r="47" spans="2:5" ht="15">
      <c r="B47" s="235" t="s">
        <v>330</v>
      </c>
      <c r="C47" s="246">
        <v>6</v>
      </c>
      <c r="D47" s="236">
        <v>350000</v>
      </c>
      <c r="E47" s="236">
        <v>174250</v>
      </c>
    </row>
    <row r="48" spans="2:5" ht="15">
      <c r="B48" s="235" t="s">
        <v>326</v>
      </c>
      <c r="C48" s="246">
        <v>5</v>
      </c>
      <c r="D48" s="236">
        <v>455500</v>
      </c>
      <c r="E48" s="236">
        <v>98805</v>
      </c>
    </row>
    <row r="49" spans="2:5" ht="15">
      <c r="B49" s="237" t="s">
        <v>331</v>
      </c>
      <c r="C49" s="246">
        <v>4</v>
      </c>
      <c r="D49" s="236">
        <v>155000</v>
      </c>
      <c r="E49" s="236">
        <v>135000</v>
      </c>
    </row>
    <row r="50" spans="2:5" ht="15">
      <c r="B50" s="235" t="s">
        <v>332</v>
      </c>
      <c r="C50" s="246">
        <v>4</v>
      </c>
      <c r="D50" s="236">
        <v>67000</v>
      </c>
      <c r="E50" s="236">
        <v>64150</v>
      </c>
    </row>
    <row r="51" spans="2:5" ht="15">
      <c r="B51" s="235" t="s">
        <v>333</v>
      </c>
      <c r="C51" s="246">
        <v>3</v>
      </c>
      <c r="D51" s="236">
        <v>658000</v>
      </c>
      <c r="E51" s="236">
        <v>405000</v>
      </c>
    </row>
    <row r="52" spans="2:5" ht="15">
      <c r="B52" s="235" t="s">
        <v>334</v>
      </c>
      <c r="C52" s="246">
        <v>3</v>
      </c>
      <c r="D52" s="236">
        <v>155000</v>
      </c>
      <c r="E52" s="236">
        <v>51025</v>
      </c>
    </row>
    <row r="53" spans="2:5" ht="15">
      <c r="B53" s="235" t="s">
        <v>335</v>
      </c>
      <c r="C53" s="246">
        <v>3</v>
      </c>
      <c r="D53" s="236">
        <v>300000</v>
      </c>
      <c r="E53" s="236">
        <v>135000</v>
      </c>
    </row>
    <row r="54" spans="2:5" ht="15">
      <c r="B54" s="235" t="s">
        <v>336</v>
      </c>
      <c r="C54" s="246">
        <v>3</v>
      </c>
      <c r="D54" s="236">
        <v>110000</v>
      </c>
      <c r="E54" s="236">
        <v>108750</v>
      </c>
    </row>
    <row r="55" spans="2:5" ht="15">
      <c r="B55" s="235" t="s">
        <v>319</v>
      </c>
      <c r="C55" s="246">
        <v>3</v>
      </c>
      <c r="D55" s="236">
        <v>300050</v>
      </c>
      <c r="E55" s="236">
        <v>30751</v>
      </c>
    </row>
    <row r="56" spans="2:5" ht="15">
      <c r="B56" s="235" t="s">
        <v>337</v>
      </c>
      <c r="C56" s="246">
        <v>3</v>
      </c>
      <c r="D56" s="236">
        <v>460000</v>
      </c>
      <c r="E56" s="236">
        <v>340000</v>
      </c>
    </row>
    <row r="57" spans="2:5" ht="15">
      <c r="B57" s="235" t="s">
        <v>317</v>
      </c>
      <c r="C57" s="246">
        <v>3</v>
      </c>
      <c r="D57" s="236">
        <v>285050</v>
      </c>
      <c r="E57" s="236">
        <v>231501</v>
      </c>
    </row>
    <row r="58" spans="2:5" ht="15">
      <c r="B58" s="235" t="s">
        <v>338</v>
      </c>
      <c r="C58" s="246">
        <v>3</v>
      </c>
      <c r="D58" s="236">
        <v>150000</v>
      </c>
      <c r="E58" s="236">
        <v>93350</v>
      </c>
    </row>
    <row r="59" spans="2:5" ht="15">
      <c r="B59" s="235" t="s">
        <v>339</v>
      </c>
      <c r="C59" s="246">
        <v>3</v>
      </c>
      <c r="D59" s="236">
        <v>720000</v>
      </c>
      <c r="E59" s="236">
        <v>256000</v>
      </c>
    </row>
    <row r="60" spans="2:5" ht="15">
      <c r="B60" s="235" t="s">
        <v>340</v>
      </c>
      <c r="C60" s="246">
        <v>2</v>
      </c>
      <c r="D60" s="236">
        <v>25000</v>
      </c>
      <c r="E60" s="236">
        <v>5800</v>
      </c>
    </row>
    <row r="61" spans="2:5" ht="15">
      <c r="B61" s="235" t="s">
        <v>341</v>
      </c>
      <c r="C61" s="246">
        <v>2</v>
      </c>
      <c r="D61" s="236">
        <v>150000</v>
      </c>
      <c r="E61" s="236">
        <v>115000</v>
      </c>
    </row>
    <row r="62" spans="2:5" ht="15">
      <c r="B62" s="235" t="s">
        <v>342</v>
      </c>
      <c r="C62" s="246">
        <v>2</v>
      </c>
      <c r="D62" s="236">
        <v>140000</v>
      </c>
      <c r="E62" s="236">
        <v>22000</v>
      </c>
    </row>
    <row r="63" spans="2:5" ht="15">
      <c r="B63" s="235" t="s">
        <v>343</v>
      </c>
      <c r="C63" s="246">
        <v>2</v>
      </c>
      <c r="D63" s="236">
        <v>610000</v>
      </c>
      <c r="E63" s="236">
        <v>25000</v>
      </c>
    </row>
    <row r="64" spans="2:5" ht="15">
      <c r="B64" s="235" t="s">
        <v>344</v>
      </c>
      <c r="C64" s="246">
        <v>2</v>
      </c>
      <c r="D64" s="236">
        <v>550000</v>
      </c>
      <c r="E64" s="236">
        <v>255000</v>
      </c>
    </row>
    <row r="65" spans="2:5" ht="15">
      <c r="B65" s="235" t="s">
        <v>345</v>
      </c>
      <c r="C65" s="246">
        <v>2</v>
      </c>
      <c r="D65" s="236">
        <v>25000</v>
      </c>
      <c r="E65" s="236">
        <v>17000</v>
      </c>
    </row>
    <row r="66" spans="2:5" ht="15">
      <c r="B66" s="235" t="s">
        <v>323</v>
      </c>
      <c r="C66" s="246">
        <v>2</v>
      </c>
      <c r="D66" s="236">
        <v>200050</v>
      </c>
      <c r="E66" s="236">
        <v>75100</v>
      </c>
    </row>
    <row r="67" spans="2:5" ht="15">
      <c r="B67" s="235" t="s">
        <v>346</v>
      </c>
      <c r="C67" s="246">
        <v>2</v>
      </c>
      <c r="D67" s="236">
        <v>150000</v>
      </c>
      <c r="E67" s="236">
        <v>65000</v>
      </c>
    </row>
    <row r="68" spans="2:5" ht="15">
      <c r="B68" s="235" t="s">
        <v>347</v>
      </c>
      <c r="C68" s="246">
        <v>2</v>
      </c>
      <c r="D68" s="236">
        <v>110000</v>
      </c>
      <c r="E68" s="236">
        <v>70000</v>
      </c>
    </row>
    <row r="69" spans="2:5" ht="15">
      <c r="B69" s="235" t="s">
        <v>348</v>
      </c>
      <c r="C69" s="246">
        <v>2</v>
      </c>
      <c r="D69" s="236">
        <v>220000</v>
      </c>
      <c r="E69" s="236">
        <v>209975</v>
      </c>
    </row>
    <row r="70" spans="2:5" ht="15">
      <c r="B70" s="235" t="s">
        <v>349</v>
      </c>
      <c r="C70" s="246">
        <v>2</v>
      </c>
      <c r="D70" s="236">
        <v>105000</v>
      </c>
      <c r="E70" s="236">
        <v>103900</v>
      </c>
    </row>
    <row r="71" spans="2:5" ht="15">
      <c r="B71" s="235" t="s">
        <v>350</v>
      </c>
      <c r="C71" s="246">
        <v>1</v>
      </c>
      <c r="D71" s="236">
        <v>30000</v>
      </c>
      <c r="E71" s="236">
        <v>10500</v>
      </c>
    </row>
    <row r="72" spans="2:5" ht="15">
      <c r="B72" s="235" t="s">
        <v>351</v>
      </c>
      <c r="C72" s="246">
        <v>1</v>
      </c>
      <c r="D72" s="236">
        <v>150000</v>
      </c>
      <c r="E72" s="236">
        <v>75000</v>
      </c>
    </row>
    <row r="73" spans="2:5" ht="15">
      <c r="B73" s="235" t="s">
        <v>352</v>
      </c>
      <c r="C73" s="246">
        <v>1</v>
      </c>
      <c r="D73" s="236">
        <v>150000</v>
      </c>
      <c r="E73" s="236">
        <v>75000</v>
      </c>
    </row>
    <row r="74" spans="2:5" ht="15">
      <c r="B74" s="235" t="s">
        <v>353</v>
      </c>
      <c r="C74" s="246">
        <v>1</v>
      </c>
      <c r="D74" s="236">
        <v>20000</v>
      </c>
      <c r="E74" s="236">
        <v>18000</v>
      </c>
    </row>
    <row r="75" spans="2:5" ht="15">
      <c r="B75" s="235" t="s">
        <v>354</v>
      </c>
      <c r="C75" s="246">
        <v>1</v>
      </c>
      <c r="D75" s="236">
        <v>50000</v>
      </c>
      <c r="E75" s="236">
        <v>50000</v>
      </c>
    </row>
    <row r="76" spans="2:5" ht="15">
      <c r="B76" s="235" t="s">
        <v>355</v>
      </c>
      <c r="C76" s="246">
        <v>1</v>
      </c>
      <c r="D76" s="236">
        <v>100000</v>
      </c>
      <c r="E76" s="236">
        <v>33000</v>
      </c>
    </row>
    <row r="77" spans="2:5" ht="15">
      <c r="B77" s="235" t="s">
        <v>356</v>
      </c>
      <c r="C77" s="246">
        <v>1</v>
      </c>
      <c r="D77" s="236">
        <v>50000</v>
      </c>
      <c r="E77" s="236">
        <v>25000</v>
      </c>
    </row>
    <row r="78" spans="2:5" ht="15">
      <c r="B78" s="235" t="s">
        <v>357</v>
      </c>
      <c r="C78" s="246">
        <v>1</v>
      </c>
      <c r="D78" s="236">
        <v>50000</v>
      </c>
      <c r="E78" s="236">
        <v>45000</v>
      </c>
    </row>
    <row r="79" spans="2:5" ht="15">
      <c r="B79" s="235" t="s">
        <v>358</v>
      </c>
      <c r="C79" s="246">
        <v>1</v>
      </c>
      <c r="D79" s="236">
        <v>100000</v>
      </c>
      <c r="E79" s="236">
        <v>30000</v>
      </c>
    </row>
    <row r="80" spans="2:5" ht="15">
      <c r="B80" s="235" t="s">
        <v>359</v>
      </c>
      <c r="C80" s="246">
        <v>1</v>
      </c>
      <c r="D80" s="236">
        <v>50000</v>
      </c>
      <c r="E80" s="236">
        <v>25000</v>
      </c>
    </row>
    <row r="81" spans="2:5" ht="15">
      <c r="B81" s="235" t="s">
        <v>360</v>
      </c>
      <c r="C81" s="246">
        <v>1</v>
      </c>
      <c r="D81" s="236">
        <v>1000000</v>
      </c>
      <c r="E81" s="236">
        <v>800000</v>
      </c>
    </row>
    <row r="82" spans="2:5" ht="15">
      <c r="B82" s="235" t="s">
        <v>361</v>
      </c>
      <c r="C82" s="246">
        <v>1</v>
      </c>
      <c r="D82" s="236">
        <v>100000</v>
      </c>
      <c r="E82" s="236">
        <v>50000</v>
      </c>
    </row>
    <row r="83" spans="2:5" ht="15">
      <c r="B83" s="235" t="s">
        <v>362</v>
      </c>
      <c r="C83" s="246">
        <v>1</v>
      </c>
      <c r="D83" s="236">
        <v>300000</v>
      </c>
      <c r="E83" s="236">
        <v>45000</v>
      </c>
    </row>
    <row r="84" spans="2:5" ht="15">
      <c r="B84" s="235" t="s">
        <v>363</v>
      </c>
      <c r="C84" s="246">
        <v>1</v>
      </c>
      <c r="D84" s="236">
        <v>30000</v>
      </c>
      <c r="E84" s="236">
        <v>9000</v>
      </c>
    </row>
    <row r="85" spans="2:5" ht="15">
      <c r="B85" s="235" t="s">
        <v>321</v>
      </c>
      <c r="C85" s="246">
        <v>1</v>
      </c>
      <c r="D85" s="236">
        <v>20050</v>
      </c>
      <c r="E85" s="236">
        <v>4001</v>
      </c>
    </row>
    <row r="86" spans="2:5" ht="15">
      <c r="B86" s="235" t="s">
        <v>320</v>
      </c>
      <c r="C86" s="246">
        <v>1</v>
      </c>
      <c r="D86" s="236">
        <v>5050</v>
      </c>
      <c r="E86" s="236">
        <v>2533</v>
      </c>
    </row>
    <row r="87" spans="2:5" ht="15">
      <c r="B87" s="235" t="s">
        <v>364</v>
      </c>
      <c r="C87" s="246">
        <v>1</v>
      </c>
      <c r="D87" s="236">
        <v>300000</v>
      </c>
      <c r="E87" s="236">
        <v>135000</v>
      </c>
    </row>
    <row r="88" spans="2:5" ht="15">
      <c r="B88" s="235" t="s">
        <v>365</v>
      </c>
      <c r="C88" s="246">
        <v>1</v>
      </c>
      <c r="D88" s="236">
        <v>200000</v>
      </c>
      <c r="E88" s="236">
        <v>200000</v>
      </c>
    </row>
    <row r="89" spans="2:5" ht="15">
      <c r="B89" s="235" t="s">
        <v>366</v>
      </c>
      <c r="C89" s="246">
        <v>1</v>
      </c>
      <c r="D89" s="236">
        <v>50000</v>
      </c>
      <c r="E89" s="236">
        <v>20000</v>
      </c>
    </row>
    <row r="90" spans="2:5" ht="15">
      <c r="B90" s="425" t="s">
        <v>34</v>
      </c>
      <c r="C90" s="425"/>
      <c r="D90" s="425"/>
      <c r="E90" s="238">
        <f>SUM(E36:E89)</f>
        <v>24016594</v>
      </c>
    </row>
    <row r="91" spans="2:4" ht="15">
      <c r="B91" s="34" t="s">
        <v>19</v>
      </c>
      <c r="C91" s="34"/>
      <c r="D91" s="34"/>
    </row>
    <row r="93" spans="2:6" ht="15">
      <c r="B93" s="429" t="s">
        <v>367</v>
      </c>
      <c r="C93" s="429"/>
      <c r="D93" s="429"/>
      <c r="E93" s="429"/>
      <c r="F93" s="429"/>
    </row>
  </sheetData>
  <sheetProtection/>
  <mergeCells count="15">
    <mergeCell ref="A1:G1"/>
    <mergeCell ref="B4:G4"/>
    <mergeCell ref="B7:E7"/>
    <mergeCell ref="B9:B11"/>
    <mergeCell ref="C9:C11"/>
    <mergeCell ref="D9:D11"/>
    <mergeCell ref="E9:E11"/>
    <mergeCell ref="B90:D90"/>
    <mergeCell ref="B93:F93"/>
    <mergeCell ref="B26:D26"/>
    <mergeCell ref="B31:E31"/>
    <mergeCell ref="B33:B35"/>
    <mergeCell ref="C33:C35"/>
    <mergeCell ref="D33:D35"/>
    <mergeCell ref="E33:E35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&amp;L21.05.2010&amp;CTÜRKİYE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8" max="8" width="10.140625" style="0" bestFit="1" customWidth="1"/>
  </cols>
  <sheetData>
    <row r="1" spans="1:5" ht="18" customHeight="1" thickBot="1">
      <c r="A1" s="282" t="s">
        <v>127</v>
      </c>
      <c r="B1" s="282"/>
      <c r="C1" s="282"/>
      <c r="D1" s="282"/>
      <c r="E1" s="282"/>
    </row>
    <row r="4" spans="1:5" ht="15.75" customHeight="1">
      <c r="A4" s="428" t="s">
        <v>368</v>
      </c>
      <c r="B4" s="428"/>
      <c r="C4" s="428"/>
      <c r="D4" s="428"/>
      <c r="E4" s="428"/>
    </row>
    <row r="5" spans="1:5" ht="15">
      <c r="A5" s="428"/>
      <c r="B5" s="428"/>
      <c r="C5" s="428"/>
      <c r="D5" s="428"/>
      <c r="E5" s="428"/>
    </row>
    <row r="7" spans="2:5" ht="15">
      <c r="B7" s="348" t="s">
        <v>144</v>
      </c>
      <c r="C7" s="348"/>
      <c r="D7" s="348"/>
      <c r="E7" s="348"/>
    </row>
    <row r="8" spans="2:5" ht="15.75" customHeight="1">
      <c r="B8" s="234"/>
      <c r="C8" s="234"/>
      <c r="D8" s="234"/>
      <c r="E8" s="234"/>
    </row>
    <row r="9" spans="1:5" ht="15">
      <c r="A9" s="426" t="s">
        <v>145</v>
      </c>
      <c r="B9" s="426" t="s">
        <v>369</v>
      </c>
      <c r="C9" s="426" t="s">
        <v>307</v>
      </c>
      <c r="D9" s="426" t="s">
        <v>308</v>
      </c>
      <c r="E9" s="426" t="s">
        <v>309</v>
      </c>
    </row>
    <row r="10" spans="1:5" ht="15">
      <c r="A10" s="426"/>
      <c r="B10" s="426"/>
      <c r="C10" s="426"/>
      <c r="D10" s="427"/>
      <c r="E10" s="427"/>
    </row>
    <row r="11" spans="1:5" ht="29.25" customHeight="1">
      <c r="A11" s="426"/>
      <c r="B11" s="426"/>
      <c r="C11" s="426"/>
      <c r="D11" s="427"/>
      <c r="E11" s="427"/>
    </row>
    <row r="12" spans="1:5" ht="30">
      <c r="A12" s="247">
        <v>1</v>
      </c>
      <c r="B12" s="248" t="s">
        <v>370</v>
      </c>
      <c r="C12" s="243">
        <v>6</v>
      </c>
      <c r="D12" s="245">
        <v>1960000</v>
      </c>
      <c r="E12" s="245">
        <v>1706804</v>
      </c>
    </row>
    <row r="13" spans="1:5" ht="15">
      <c r="A13" s="247">
        <v>2</v>
      </c>
      <c r="B13" s="248" t="s">
        <v>371</v>
      </c>
      <c r="C13" s="243">
        <v>5</v>
      </c>
      <c r="D13" s="245">
        <v>24250000</v>
      </c>
      <c r="E13" s="245">
        <v>300904</v>
      </c>
    </row>
    <row r="14" spans="1:5" ht="15">
      <c r="A14" s="247">
        <v>3</v>
      </c>
      <c r="B14" s="248" t="s">
        <v>372</v>
      </c>
      <c r="C14" s="243">
        <v>4</v>
      </c>
      <c r="D14" s="245">
        <v>4150000</v>
      </c>
      <c r="E14" s="245">
        <v>2624040</v>
      </c>
    </row>
    <row r="15" spans="1:5" ht="15">
      <c r="A15" s="247">
        <v>4</v>
      </c>
      <c r="B15" s="248" t="s">
        <v>373</v>
      </c>
      <c r="C15" s="243">
        <v>3</v>
      </c>
      <c r="D15" s="245">
        <v>3600000</v>
      </c>
      <c r="E15" s="245">
        <v>1555000</v>
      </c>
    </row>
    <row r="16" spans="1:5" ht="15">
      <c r="A16" s="247">
        <v>5</v>
      </c>
      <c r="B16" s="248" t="s">
        <v>374</v>
      </c>
      <c r="C16" s="243">
        <v>3</v>
      </c>
      <c r="D16" s="245">
        <v>450000</v>
      </c>
      <c r="E16" s="245">
        <v>141002</v>
      </c>
    </row>
    <row r="17" spans="1:5" ht="15">
      <c r="A17" s="247">
        <v>6</v>
      </c>
      <c r="B17" s="248" t="s">
        <v>375</v>
      </c>
      <c r="C17" s="243">
        <v>3</v>
      </c>
      <c r="D17" s="245">
        <v>610000</v>
      </c>
      <c r="E17" s="245">
        <v>451000</v>
      </c>
    </row>
    <row r="18" spans="1:5" ht="15">
      <c r="A18" s="247">
        <v>7</v>
      </c>
      <c r="B18" s="248" t="s">
        <v>376</v>
      </c>
      <c r="C18" s="243">
        <v>3</v>
      </c>
      <c r="D18" s="245">
        <v>3150000</v>
      </c>
      <c r="E18" s="245">
        <v>1101001</v>
      </c>
    </row>
    <row r="19" spans="1:5" ht="30">
      <c r="A19" s="247">
        <v>8</v>
      </c>
      <c r="B19" s="248" t="s">
        <v>377</v>
      </c>
      <c r="C19" s="243">
        <v>2</v>
      </c>
      <c r="D19" s="245">
        <v>710000</v>
      </c>
      <c r="E19" s="245">
        <v>6150</v>
      </c>
    </row>
    <row r="20" spans="1:5" ht="15">
      <c r="A20" s="247">
        <v>9</v>
      </c>
      <c r="B20" s="248" t="s">
        <v>378</v>
      </c>
      <c r="C20" s="243">
        <v>2</v>
      </c>
      <c r="D20" s="245">
        <v>3100000</v>
      </c>
      <c r="E20" s="245">
        <v>1549000</v>
      </c>
    </row>
    <row r="21" spans="1:5" ht="30">
      <c r="A21" s="247">
        <v>10</v>
      </c>
      <c r="B21" s="248" t="s">
        <v>379</v>
      </c>
      <c r="C21" s="243">
        <v>2</v>
      </c>
      <c r="D21" s="245">
        <v>270000</v>
      </c>
      <c r="E21" s="245">
        <v>96000</v>
      </c>
    </row>
    <row r="22" spans="1:5" ht="17.25" customHeight="1">
      <c r="A22" s="247">
        <v>11</v>
      </c>
      <c r="B22" s="248" t="s">
        <v>380</v>
      </c>
      <c r="C22" s="243">
        <v>2</v>
      </c>
      <c r="D22" s="245">
        <v>2550000</v>
      </c>
      <c r="E22" s="245">
        <v>508500</v>
      </c>
    </row>
    <row r="23" spans="1:5" ht="30">
      <c r="A23" s="247">
        <v>12</v>
      </c>
      <c r="B23" s="248" t="s">
        <v>381</v>
      </c>
      <c r="C23" s="243">
        <v>2</v>
      </c>
      <c r="D23" s="245">
        <v>200000</v>
      </c>
      <c r="E23" s="245">
        <v>140001</v>
      </c>
    </row>
    <row r="24" spans="1:5" ht="15">
      <c r="A24" s="247">
        <v>13</v>
      </c>
      <c r="B24" s="249" t="s">
        <v>382</v>
      </c>
      <c r="C24" s="250">
        <v>2</v>
      </c>
      <c r="D24" s="251">
        <v>150000</v>
      </c>
      <c r="E24" s="251">
        <v>1500</v>
      </c>
    </row>
    <row r="25" spans="1:5" ht="18" customHeight="1">
      <c r="A25" s="247">
        <v>14</v>
      </c>
      <c r="B25" s="249" t="s">
        <v>383</v>
      </c>
      <c r="C25" s="250">
        <v>1</v>
      </c>
      <c r="D25" s="251">
        <v>50000</v>
      </c>
      <c r="E25" s="251">
        <v>50000</v>
      </c>
    </row>
    <row r="26" spans="1:5" ht="15">
      <c r="A26" s="247">
        <v>15</v>
      </c>
      <c r="B26" s="249" t="s">
        <v>384</v>
      </c>
      <c r="C26" s="250">
        <v>1</v>
      </c>
      <c r="D26" s="251">
        <v>50000</v>
      </c>
      <c r="E26" s="251">
        <v>49996</v>
      </c>
    </row>
    <row r="27" spans="1:5" ht="15">
      <c r="A27" s="247">
        <v>16</v>
      </c>
      <c r="B27" s="249" t="s">
        <v>385</v>
      </c>
      <c r="C27" s="250">
        <v>1</v>
      </c>
      <c r="D27" s="251">
        <v>50000</v>
      </c>
      <c r="E27" s="251">
        <v>31500</v>
      </c>
    </row>
    <row r="28" spans="1:5" ht="30">
      <c r="A28" s="247">
        <v>17</v>
      </c>
      <c r="B28" s="249" t="s">
        <v>386</v>
      </c>
      <c r="C28" s="250">
        <v>1</v>
      </c>
      <c r="D28" s="251">
        <v>1000000</v>
      </c>
      <c r="E28" s="251">
        <v>500000</v>
      </c>
    </row>
    <row r="29" spans="1:5" ht="15">
      <c r="A29" s="247">
        <v>18</v>
      </c>
      <c r="B29" s="249" t="s">
        <v>387</v>
      </c>
      <c r="C29" s="250">
        <v>1</v>
      </c>
      <c r="D29" s="251">
        <v>60000</v>
      </c>
      <c r="E29" s="251">
        <v>3000</v>
      </c>
    </row>
    <row r="30" spans="1:5" ht="30">
      <c r="A30" s="247">
        <v>19</v>
      </c>
      <c r="B30" s="249" t="s">
        <v>388</v>
      </c>
      <c r="C30" s="250">
        <v>1</v>
      </c>
      <c r="D30" s="251">
        <v>100000</v>
      </c>
      <c r="E30" s="251">
        <v>5000</v>
      </c>
    </row>
    <row r="31" spans="1:5" ht="45">
      <c r="A31" s="247">
        <v>20</v>
      </c>
      <c r="B31" s="249" t="s">
        <v>389</v>
      </c>
      <c r="C31" s="250">
        <v>1</v>
      </c>
      <c r="D31" s="251">
        <v>740000</v>
      </c>
      <c r="E31" s="251">
        <v>592000</v>
      </c>
    </row>
    <row r="32" spans="1:5" ht="15">
      <c r="A32" s="430" t="s">
        <v>34</v>
      </c>
      <c r="B32" s="431"/>
      <c r="C32" s="431"/>
      <c r="D32" s="432"/>
      <c r="E32" s="238">
        <f>SUM(E12:E31)</f>
        <v>11412398</v>
      </c>
    </row>
    <row r="33" spans="2:5" ht="14.25" customHeight="1">
      <c r="B33" s="34" t="s">
        <v>19</v>
      </c>
      <c r="C33" s="34"/>
      <c r="D33" s="34"/>
      <c r="E33" s="239"/>
    </row>
    <row r="34" spans="2:5" ht="15">
      <c r="B34" s="240"/>
      <c r="C34" s="240"/>
      <c r="D34" s="241"/>
      <c r="E34" s="241"/>
    </row>
    <row r="35" spans="2:5" ht="15">
      <c r="B35" s="240"/>
      <c r="C35" s="240"/>
      <c r="D35" s="241"/>
      <c r="E35" s="241"/>
    </row>
    <row r="36" spans="2:5" ht="15">
      <c r="B36" s="240"/>
      <c r="C36" s="240"/>
      <c r="D36" s="241"/>
      <c r="E36" s="241"/>
    </row>
    <row r="37" spans="2:5" ht="15">
      <c r="B37" s="240"/>
      <c r="C37" s="240"/>
      <c r="D37" s="241"/>
      <c r="E37" s="241"/>
    </row>
    <row r="38" spans="2:5" ht="15">
      <c r="B38" s="240"/>
      <c r="C38" s="240"/>
      <c r="D38" s="241"/>
      <c r="E38" s="241"/>
    </row>
    <row r="39" spans="2:5" ht="15">
      <c r="B39" s="240"/>
      <c r="C39" s="240"/>
      <c r="D39" s="241"/>
      <c r="E39" s="241"/>
    </row>
    <row r="40" spans="2:5" ht="15">
      <c r="B40" s="240"/>
      <c r="C40" s="240"/>
      <c r="D40" s="241"/>
      <c r="E40" s="241"/>
    </row>
    <row r="41" spans="2:5" ht="15">
      <c r="B41" s="240"/>
      <c r="C41" s="240"/>
      <c r="D41" s="241"/>
      <c r="E41" s="241"/>
    </row>
    <row r="42" spans="2:5" ht="15">
      <c r="B42" s="240"/>
      <c r="C42" s="240"/>
      <c r="D42" s="241"/>
      <c r="E42" s="241"/>
    </row>
    <row r="43" spans="2:5" ht="15" customHeight="1">
      <c r="B43" s="348" t="s">
        <v>169</v>
      </c>
      <c r="C43" s="348"/>
      <c r="D43" s="348"/>
      <c r="E43" s="348"/>
    </row>
    <row r="45" spans="1:5" ht="15">
      <c r="A45" s="426" t="s">
        <v>145</v>
      </c>
      <c r="B45" s="426" t="s">
        <v>369</v>
      </c>
      <c r="C45" s="426" t="s">
        <v>307</v>
      </c>
      <c r="D45" s="426" t="s">
        <v>308</v>
      </c>
      <c r="E45" s="426" t="s">
        <v>309</v>
      </c>
    </row>
    <row r="46" spans="1:5" ht="15">
      <c r="A46" s="426"/>
      <c r="B46" s="426"/>
      <c r="C46" s="426"/>
      <c r="D46" s="427"/>
      <c r="E46" s="427"/>
    </row>
    <row r="47" spans="1:5" ht="15">
      <c r="A47" s="426"/>
      <c r="B47" s="426"/>
      <c r="C47" s="426"/>
      <c r="D47" s="427"/>
      <c r="E47" s="427"/>
    </row>
    <row r="48" spans="1:5" ht="30">
      <c r="A48" s="247">
        <v>1</v>
      </c>
      <c r="B48" s="252" t="s">
        <v>370</v>
      </c>
      <c r="C48" s="243">
        <v>63</v>
      </c>
      <c r="D48" s="245">
        <v>10520002</v>
      </c>
      <c r="E48" s="245">
        <v>7504677</v>
      </c>
    </row>
    <row r="49" spans="1:5" ht="15">
      <c r="A49" s="247">
        <v>2</v>
      </c>
      <c r="B49" s="252" t="s">
        <v>378</v>
      </c>
      <c r="C49" s="243">
        <v>23</v>
      </c>
      <c r="D49" s="245">
        <v>3228003</v>
      </c>
      <c r="E49" s="245">
        <v>2283327</v>
      </c>
    </row>
    <row r="50" spans="1:5" ht="15">
      <c r="A50" s="247">
        <v>3</v>
      </c>
      <c r="B50" s="252" t="s">
        <v>390</v>
      </c>
      <c r="C50" s="243">
        <v>22</v>
      </c>
      <c r="D50" s="245">
        <v>2140000</v>
      </c>
      <c r="E50" s="245">
        <v>1190800</v>
      </c>
    </row>
    <row r="51" spans="1:5" ht="15">
      <c r="A51" s="247">
        <v>4</v>
      </c>
      <c r="B51" s="252" t="s">
        <v>374</v>
      </c>
      <c r="C51" s="243">
        <v>21</v>
      </c>
      <c r="D51" s="245">
        <v>7735450</v>
      </c>
      <c r="E51" s="245">
        <v>5064641</v>
      </c>
    </row>
    <row r="52" spans="1:5" ht="15">
      <c r="A52" s="247">
        <v>5</v>
      </c>
      <c r="B52" s="252" t="s">
        <v>391</v>
      </c>
      <c r="C52" s="243">
        <v>18</v>
      </c>
      <c r="D52" s="245">
        <v>2415000</v>
      </c>
      <c r="E52" s="245">
        <v>2023325</v>
      </c>
    </row>
    <row r="53" spans="1:5" ht="15">
      <c r="A53" s="247">
        <v>6</v>
      </c>
      <c r="B53" s="252" t="s">
        <v>392</v>
      </c>
      <c r="C53" s="243">
        <v>15</v>
      </c>
      <c r="D53" s="245">
        <v>950000</v>
      </c>
      <c r="E53" s="245">
        <v>771550</v>
      </c>
    </row>
    <row r="54" spans="1:5" ht="30">
      <c r="A54" s="247">
        <v>7</v>
      </c>
      <c r="B54" s="252" t="s">
        <v>393</v>
      </c>
      <c r="C54" s="243">
        <v>14</v>
      </c>
      <c r="D54" s="245">
        <v>1077000</v>
      </c>
      <c r="E54" s="245">
        <v>923000</v>
      </c>
    </row>
    <row r="55" spans="1:5" ht="30">
      <c r="A55" s="247">
        <v>8</v>
      </c>
      <c r="B55" s="252" t="s">
        <v>394</v>
      </c>
      <c r="C55" s="243">
        <v>13</v>
      </c>
      <c r="D55" s="245">
        <v>1825000</v>
      </c>
      <c r="E55" s="245">
        <v>1126850</v>
      </c>
    </row>
    <row r="56" spans="1:5" ht="30">
      <c r="A56" s="247">
        <v>9</v>
      </c>
      <c r="B56" s="252" t="s">
        <v>381</v>
      </c>
      <c r="C56" s="243">
        <v>12</v>
      </c>
      <c r="D56" s="245">
        <v>815200</v>
      </c>
      <c r="E56" s="245">
        <v>712090</v>
      </c>
    </row>
    <row r="57" spans="1:5" ht="15">
      <c r="A57" s="247">
        <v>10</v>
      </c>
      <c r="B57" s="252" t="s">
        <v>395</v>
      </c>
      <c r="C57" s="243">
        <v>10</v>
      </c>
      <c r="D57" s="245">
        <v>1395000</v>
      </c>
      <c r="E57" s="245">
        <v>921350</v>
      </c>
    </row>
    <row r="58" spans="1:5" ht="30">
      <c r="A58" s="247">
        <v>11</v>
      </c>
      <c r="B58" s="252" t="s">
        <v>379</v>
      </c>
      <c r="C58" s="243">
        <v>10</v>
      </c>
      <c r="D58" s="245">
        <v>1193270</v>
      </c>
      <c r="E58" s="245">
        <v>764096</v>
      </c>
    </row>
    <row r="59" spans="1:5" ht="15">
      <c r="A59" s="247">
        <v>12</v>
      </c>
      <c r="B59" s="252" t="s">
        <v>396</v>
      </c>
      <c r="C59" s="243">
        <v>9</v>
      </c>
      <c r="D59" s="245">
        <v>795000</v>
      </c>
      <c r="E59" s="245">
        <v>351775</v>
      </c>
    </row>
    <row r="60" spans="1:5" ht="30">
      <c r="A60" s="247">
        <v>13</v>
      </c>
      <c r="B60" s="253" t="s">
        <v>397</v>
      </c>
      <c r="C60" s="250">
        <v>9</v>
      </c>
      <c r="D60" s="251">
        <v>565000</v>
      </c>
      <c r="E60" s="251">
        <v>191106</v>
      </c>
    </row>
    <row r="61" spans="1:5" ht="30">
      <c r="A61" s="247">
        <v>14</v>
      </c>
      <c r="B61" s="253" t="s">
        <v>398</v>
      </c>
      <c r="C61" s="250">
        <v>9</v>
      </c>
      <c r="D61" s="251">
        <v>583100</v>
      </c>
      <c r="E61" s="251">
        <v>406150</v>
      </c>
    </row>
    <row r="62" spans="1:5" ht="15">
      <c r="A62" s="247">
        <v>15</v>
      </c>
      <c r="B62" s="253" t="s">
        <v>399</v>
      </c>
      <c r="C62" s="250">
        <v>8</v>
      </c>
      <c r="D62" s="251">
        <v>395000</v>
      </c>
      <c r="E62" s="251">
        <v>299500</v>
      </c>
    </row>
    <row r="63" spans="1:5" ht="30">
      <c r="A63" s="247">
        <v>16</v>
      </c>
      <c r="B63" s="253" t="s">
        <v>400</v>
      </c>
      <c r="C63" s="250">
        <v>8</v>
      </c>
      <c r="D63" s="251">
        <v>735000</v>
      </c>
      <c r="E63" s="251">
        <v>532000</v>
      </c>
    </row>
    <row r="64" spans="1:5" ht="30">
      <c r="A64" s="247">
        <v>17</v>
      </c>
      <c r="B64" s="253" t="s">
        <v>401</v>
      </c>
      <c r="C64" s="250">
        <v>7</v>
      </c>
      <c r="D64" s="251">
        <v>770000</v>
      </c>
      <c r="E64" s="251">
        <v>528500</v>
      </c>
    </row>
    <row r="65" spans="1:5" ht="15">
      <c r="A65" s="247">
        <v>18</v>
      </c>
      <c r="B65" s="253" t="s">
        <v>402</v>
      </c>
      <c r="C65" s="250">
        <v>7</v>
      </c>
      <c r="D65" s="251">
        <v>3640000</v>
      </c>
      <c r="E65" s="251">
        <v>2331500</v>
      </c>
    </row>
    <row r="66" spans="1:5" ht="30">
      <c r="A66" s="247">
        <v>19</v>
      </c>
      <c r="B66" s="253" t="s">
        <v>403</v>
      </c>
      <c r="C66" s="250">
        <v>7</v>
      </c>
      <c r="D66" s="251">
        <v>555000</v>
      </c>
      <c r="E66" s="251">
        <v>458900</v>
      </c>
    </row>
    <row r="67" spans="1:5" ht="45">
      <c r="A67" s="247">
        <v>20</v>
      </c>
      <c r="B67" s="253" t="s">
        <v>404</v>
      </c>
      <c r="C67" s="250">
        <v>7</v>
      </c>
      <c r="D67" s="251">
        <v>3200000</v>
      </c>
      <c r="E67" s="251">
        <v>1419975</v>
      </c>
    </row>
    <row r="68" spans="1:5" ht="15">
      <c r="A68" s="430" t="s">
        <v>34</v>
      </c>
      <c r="B68" s="431"/>
      <c r="C68" s="431"/>
      <c r="D68" s="432"/>
      <c r="E68" s="238">
        <f>SUM(E48:E67)</f>
        <v>29805112</v>
      </c>
    </row>
    <row r="69" spans="1:2" ht="15">
      <c r="A69" s="34"/>
      <c r="B69" s="34" t="s">
        <v>19</v>
      </c>
    </row>
  </sheetData>
  <sheetProtection/>
  <mergeCells count="16">
    <mergeCell ref="A1:E1"/>
    <mergeCell ref="A4:E5"/>
    <mergeCell ref="B7:E7"/>
    <mergeCell ref="A9:A11"/>
    <mergeCell ref="B9:B11"/>
    <mergeCell ref="C9:C11"/>
    <mergeCell ref="D9:D11"/>
    <mergeCell ref="E9:E11"/>
    <mergeCell ref="A68:D68"/>
    <mergeCell ref="A32:D32"/>
    <mergeCell ref="B43:E43"/>
    <mergeCell ref="A45:A47"/>
    <mergeCell ref="B45:B47"/>
    <mergeCell ref="C45:C47"/>
    <mergeCell ref="D45:D47"/>
    <mergeCell ref="E45:E47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&amp;L21.05.2010&amp;CTÜRKİYE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82" t="s">
        <v>60</v>
      </c>
      <c r="B1" s="282"/>
      <c r="C1" s="282"/>
    </row>
    <row r="7" ht="15">
      <c r="B7" s="1"/>
    </row>
    <row r="8" ht="18">
      <c r="B8" s="257" t="s">
        <v>409</v>
      </c>
    </row>
    <row r="9" ht="15.75" thickBot="1"/>
    <row r="10" spans="1:3" ht="15.75">
      <c r="A10" s="258"/>
      <c r="B10" s="259"/>
      <c r="C10" s="260"/>
    </row>
    <row r="11" spans="1:3" ht="25.5">
      <c r="A11" s="261"/>
      <c r="B11" s="262"/>
      <c r="C11" s="263" t="s">
        <v>410</v>
      </c>
    </row>
    <row r="12" spans="1:3" ht="15">
      <c r="A12" s="261"/>
      <c r="B12" s="264" t="s">
        <v>1</v>
      </c>
      <c r="C12" s="265">
        <v>3</v>
      </c>
    </row>
    <row r="13" spans="1:3" ht="15.75">
      <c r="A13" s="266"/>
      <c r="B13" s="264" t="s">
        <v>411</v>
      </c>
      <c r="C13" s="267" t="s">
        <v>412</v>
      </c>
    </row>
    <row r="14" spans="1:3" ht="15.75">
      <c r="A14" s="266"/>
      <c r="B14" s="268" t="s">
        <v>413</v>
      </c>
      <c r="C14" s="265">
        <v>7</v>
      </c>
    </row>
    <row r="15" spans="1:3" ht="13.5" customHeight="1">
      <c r="A15" s="266"/>
      <c r="B15" s="268" t="s">
        <v>414</v>
      </c>
      <c r="C15" s="267">
        <v>8</v>
      </c>
    </row>
    <row r="16" spans="1:3" ht="15" customHeight="1">
      <c r="A16" s="269"/>
      <c r="B16" s="268" t="s">
        <v>415</v>
      </c>
      <c r="C16" s="265">
        <v>9</v>
      </c>
    </row>
    <row r="17" spans="1:3" ht="15.75">
      <c r="A17" s="269"/>
      <c r="B17" s="270" t="s">
        <v>416</v>
      </c>
      <c r="C17" s="265">
        <v>10</v>
      </c>
    </row>
    <row r="18" spans="1:3" ht="15.75">
      <c r="A18" s="269"/>
      <c r="B18" s="264" t="s">
        <v>417</v>
      </c>
      <c r="C18" s="265">
        <v>11</v>
      </c>
    </row>
    <row r="19" spans="1:3" ht="15">
      <c r="A19" s="271"/>
      <c r="B19" s="264" t="s">
        <v>418</v>
      </c>
      <c r="C19" s="272">
        <v>12</v>
      </c>
    </row>
    <row r="20" spans="1:3" ht="15">
      <c r="A20" s="271"/>
      <c r="B20" s="264" t="s">
        <v>419</v>
      </c>
      <c r="C20" s="272" t="s">
        <v>420</v>
      </c>
    </row>
    <row r="21" spans="1:3" ht="15">
      <c r="A21" s="271"/>
      <c r="B21" s="264" t="s">
        <v>421</v>
      </c>
      <c r="C21" s="272" t="s">
        <v>422</v>
      </c>
    </row>
    <row r="22" spans="1:3" ht="15">
      <c r="A22" s="271"/>
      <c r="B22" s="264" t="s">
        <v>423</v>
      </c>
      <c r="C22" s="272" t="s">
        <v>424</v>
      </c>
    </row>
    <row r="23" spans="1:3" ht="15">
      <c r="A23" s="271"/>
      <c r="B23" s="264" t="s">
        <v>425</v>
      </c>
      <c r="C23" s="272">
        <v>19</v>
      </c>
    </row>
    <row r="24" spans="1:3" ht="15">
      <c r="A24" s="271"/>
      <c r="B24" s="264" t="s">
        <v>426</v>
      </c>
      <c r="C24" s="272" t="s">
        <v>427</v>
      </c>
    </row>
    <row r="25" spans="1:3" ht="15">
      <c r="A25" s="271"/>
      <c r="B25" s="264" t="s">
        <v>428</v>
      </c>
      <c r="C25" s="272" t="s">
        <v>429</v>
      </c>
    </row>
    <row r="26" spans="1:3" ht="15">
      <c r="A26" s="271"/>
      <c r="B26" s="268" t="s">
        <v>430</v>
      </c>
      <c r="C26" s="272" t="s">
        <v>431</v>
      </c>
    </row>
    <row r="27" spans="1:3" ht="15.75" thickBot="1">
      <c r="A27" s="273"/>
      <c r="B27" s="274"/>
      <c r="C27" s="275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FAALİYETLER'!A1" display="Kurulan ve Kapanan Şirketlerin Üç Büyük İl ve İktisadi Faaliyetlere Göre Dağılımı"/>
    <hyperlink ref="B16" location="'FAALİYETLER (BİRİKİMLİ)'!A1" display="Kurulan ve Kapanan Şirketlerin İktisadi Faaliyetlere Göre BirikimliDağılımı"/>
    <hyperlink ref="B15" location="'İLLER, 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Layout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286" t="s">
        <v>0</v>
      </c>
      <c r="B2" s="286"/>
      <c r="C2" s="286"/>
      <c r="D2" s="286"/>
      <c r="E2" s="286"/>
      <c r="F2" s="286"/>
      <c r="G2" s="286"/>
      <c r="H2" s="286"/>
      <c r="I2" s="286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287" t="s">
        <v>1</v>
      </c>
      <c r="D6" s="287"/>
      <c r="E6" s="287"/>
      <c r="F6" s="287"/>
    </row>
    <row r="8" ht="15.75" thickBot="1"/>
    <row r="9" spans="1:8" ht="16.5" thickBot="1">
      <c r="A9" s="288"/>
      <c r="B9" s="289"/>
      <c r="C9" s="292" t="s">
        <v>2</v>
      </c>
      <c r="D9" s="293"/>
      <c r="E9" s="293"/>
      <c r="F9" s="293"/>
      <c r="G9" s="294"/>
      <c r="H9" s="295" t="s">
        <v>3</v>
      </c>
    </row>
    <row r="10" spans="1:8" ht="16.5" thickBot="1">
      <c r="A10" s="290"/>
      <c r="B10" s="291"/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96"/>
    </row>
    <row r="11" spans="1:8" ht="15">
      <c r="A11" s="297" t="s">
        <v>9</v>
      </c>
      <c r="B11" s="3" t="s">
        <v>10</v>
      </c>
      <c r="C11" s="4">
        <v>265</v>
      </c>
      <c r="D11" s="5">
        <v>1</v>
      </c>
      <c r="E11" s="5">
        <v>0</v>
      </c>
      <c r="F11" s="5">
        <v>3994</v>
      </c>
      <c r="G11" s="6">
        <v>206</v>
      </c>
      <c r="H11" s="7">
        <v>4466</v>
      </c>
    </row>
    <row r="12" spans="1:8" ht="15.75" thickBot="1">
      <c r="A12" s="298"/>
      <c r="B12" s="8" t="s">
        <v>11</v>
      </c>
      <c r="C12" s="9">
        <v>236368001</v>
      </c>
      <c r="D12" s="10">
        <v>20000</v>
      </c>
      <c r="E12" s="10">
        <v>0</v>
      </c>
      <c r="F12" s="9">
        <v>676922171</v>
      </c>
      <c r="G12" s="11">
        <v>0</v>
      </c>
      <c r="H12" s="12">
        <f>SUM(C12,D12,E12,F12,G12)</f>
        <v>913310172</v>
      </c>
    </row>
    <row r="13" spans="1:8" ht="15">
      <c r="A13" s="283" t="s">
        <v>12</v>
      </c>
      <c r="B13" s="13" t="s">
        <v>13</v>
      </c>
      <c r="C13" s="14">
        <v>10</v>
      </c>
      <c r="D13" s="15">
        <v>2</v>
      </c>
      <c r="E13" s="15">
        <v>0</v>
      </c>
      <c r="F13" s="15">
        <v>38</v>
      </c>
      <c r="G13" s="11">
        <v>0</v>
      </c>
      <c r="H13" s="16">
        <v>50</v>
      </c>
    </row>
    <row r="14" spans="1:8" ht="15">
      <c r="A14" s="284"/>
      <c r="B14" s="17" t="s">
        <v>14</v>
      </c>
      <c r="C14" s="14">
        <v>39</v>
      </c>
      <c r="D14" s="15">
        <v>0</v>
      </c>
      <c r="E14" s="15">
        <v>0</v>
      </c>
      <c r="F14" s="15">
        <v>11</v>
      </c>
      <c r="G14" s="11">
        <v>0</v>
      </c>
      <c r="H14" s="16">
        <v>50</v>
      </c>
    </row>
    <row r="15" spans="1:8" ht="15.75" customHeight="1" thickBot="1">
      <c r="A15" s="285"/>
      <c r="B15" s="18" t="s">
        <v>15</v>
      </c>
      <c r="C15" s="14">
        <v>91026397</v>
      </c>
      <c r="D15" s="15">
        <v>0</v>
      </c>
      <c r="E15" s="15">
        <v>0</v>
      </c>
      <c r="F15" s="15">
        <v>178363500</v>
      </c>
      <c r="G15" s="11">
        <v>0</v>
      </c>
      <c r="H15" s="16">
        <f>SUM(C15,D15,E15,F15,G15)</f>
        <v>269389897</v>
      </c>
    </row>
    <row r="16" spans="1:8" ht="15.75" customHeight="1" thickBot="1">
      <c r="A16" s="19" t="s">
        <v>16</v>
      </c>
      <c r="B16" s="20" t="s">
        <v>10</v>
      </c>
      <c r="C16" s="14">
        <v>868</v>
      </c>
      <c r="D16" s="15">
        <v>8</v>
      </c>
      <c r="E16" s="15">
        <v>2</v>
      </c>
      <c r="F16" s="15">
        <v>3542</v>
      </c>
      <c r="G16" s="11">
        <v>0</v>
      </c>
      <c r="H16" s="21">
        <v>4420</v>
      </c>
    </row>
    <row r="17" spans="1:8" ht="15.75" customHeight="1" thickBot="1">
      <c r="A17" s="22" t="s">
        <v>17</v>
      </c>
      <c r="B17" s="23" t="s">
        <v>10</v>
      </c>
      <c r="C17" s="24">
        <v>12</v>
      </c>
      <c r="D17" s="25">
        <v>0</v>
      </c>
      <c r="E17" s="25">
        <v>0</v>
      </c>
      <c r="F17" s="25">
        <v>4</v>
      </c>
      <c r="G17" s="26">
        <v>0</v>
      </c>
      <c r="H17" s="27">
        <f>SUM(C17,D17,E17,F17,G17)</f>
        <v>16</v>
      </c>
    </row>
    <row r="18" spans="1:8" ht="16.5" thickBot="1">
      <c r="A18" s="28" t="s">
        <v>18</v>
      </c>
      <c r="B18" s="29" t="s">
        <v>10</v>
      </c>
      <c r="C18" s="30">
        <v>89</v>
      </c>
      <c r="D18" s="31">
        <v>13</v>
      </c>
      <c r="E18" s="31">
        <v>0</v>
      </c>
      <c r="F18" s="31">
        <v>699</v>
      </c>
      <c r="G18" s="32">
        <v>111</v>
      </c>
      <c r="H18" s="33">
        <v>912</v>
      </c>
    </row>
    <row r="20" spans="1:2" ht="15">
      <c r="A20" s="34" t="s">
        <v>19</v>
      </c>
      <c r="B20" s="34"/>
    </row>
    <row r="21" ht="15">
      <c r="C21" s="35"/>
    </row>
    <row r="22" ht="15">
      <c r="C22" s="35"/>
    </row>
    <row r="23" spans="2:3" ht="15">
      <c r="B23" s="35"/>
      <c r="C23" s="35"/>
    </row>
    <row r="24" ht="15">
      <c r="B24" s="35"/>
    </row>
    <row r="30" ht="15">
      <c r="C30" s="36"/>
    </row>
  </sheetData>
  <sheetProtection/>
  <mergeCells count="7"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&amp;L21.05.2010
&amp;CTÜRKİYE ODALAR ve BORSALAR BİRLİĞİ
 Bilgi Hizmetleri Dairesi Başkanlığı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2"/>
  <sheetViews>
    <sheetView zoomScale="130" zoomScaleNormal="130" zoomScalePageLayoutView="85" workbookViewId="0" topLeftCell="A1">
      <selection activeCell="A1" sqref="A1:I1"/>
    </sheetView>
  </sheetViews>
  <sheetFormatPr defaultColWidth="9.140625" defaultRowHeight="15"/>
  <cols>
    <col min="1" max="1" width="19.421875" style="100" customWidth="1"/>
    <col min="2" max="2" width="5.7109375" style="99" bestFit="1" customWidth="1"/>
    <col min="3" max="3" width="10.140625" style="101" customWidth="1"/>
    <col min="4" max="5" width="4.28125" style="99" bestFit="1" customWidth="1"/>
    <col min="6" max="6" width="11.57421875" style="101" customWidth="1"/>
    <col min="7" max="7" width="11.28125" style="99" customWidth="1"/>
    <col min="8" max="8" width="11.7109375" style="99" customWidth="1"/>
    <col min="9" max="9" width="6.7109375" style="99" customWidth="1"/>
    <col min="10" max="11" width="9.140625" style="38" customWidth="1"/>
    <col min="12" max="12" width="12.00390625" style="48" bestFit="1" customWidth="1"/>
    <col min="13" max="13" width="13.28125" style="37" bestFit="1" customWidth="1"/>
    <col min="14" max="16384" width="9.140625" style="38" customWidth="1"/>
  </cols>
  <sheetData>
    <row r="1" spans="1:13" ht="15.75" customHeight="1" thickBot="1">
      <c r="A1" s="309" t="s">
        <v>20</v>
      </c>
      <c r="B1" s="282"/>
      <c r="C1" s="282"/>
      <c r="D1" s="282"/>
      <c r="E1" s="282"/>
      <c r="F1" s="282"/>
      <c r="G1" s="282"/>
      <c r="H1" s="282"/>
      <c r="I1" s="282"/>
      <c r="J1" s="37"/>
      <c r="L1" s="38"/>
      <c r="M1" s="38"/>
    </row>
    <row r="2" spans="1:13" ht="15.75" customHeight="1" thickBot="1">
      <c r="A2" s="310" t="s">
        <v>21</v>
      </c>
      <c r="B2" s="310"/>
      <c r="C2" s="310"/>
      <c r="D2" s="310"/>
      <c r="E2" s="310"/>
      <c r="F2" s="310"/>
      <c r="G2" s="310"/>
      <c r="H2" s="310"/>
      <c r="I2" s="310"/>
      <c r="J2" s="37"/>
      <c r="L2" s="38"/>
      <c r="M2" s="38"/>
    </row>
    <row r="3" spans="1:13" ht="9.75" customHeight="1">
      <c r="A3" s="311" t="s">
        <v>22</v>
      </c>
      <c r="B3" s="314" t="s">
        <v>9</v>
      </c>
      <c r="C3" s="314"/>
      <c r="D3" s="314" t="s">
        <v>12</v>
      </c>
      <c r="E3" s="314"/>
      <c r="F3" s="314"/>
      <c r="G3" s="39" t="s">
        <v>23</v>
      </c>
      <c r="H3" s="39" t="s">
        <v>24</v>
      </c>
      <c r="I3" s="40" t="s">
        <v>18</v>
      </c>
      <c r="J3" s="37"/>
      <c r="L3" s="38"/>
      <c r="M3" s="38"/>
    </row>
    <row r="4" spans="1:13" ht="12.75" customHeight="1">
      <c r="A4" s="312"/>
      <c r="B4" s="41"/>
      <c r="C4" s="42"/>
      <c r="D4" s="315" t="s">
        <v>10</v>
      </c>
      <c r="E4" s="315"/>
      <c r="F4" s="43"/>
      <c r="G4" s="41"/>
      <c r="H4" s="41"/>
      <c r="I4" s="44"/>
      <c r="J4" s="37"/>
      <c r="L4" s="38"/>
      <c r="M4" s="38"/>
    </row>
    <row r="5" spans="1:9" ht="9.75" customHeight="1">
      <c r="A5" s="312"/>
      <c r="B5" s="45" t="s">
        <v>10</v>
      </c>
      <c r="C5" s="45" t="s">
        <v>11</v>
      </c>
      <c r="D5" s="315"/>
      <c r="E5" s="315"/>
      <c r="F5" s="46" t="s">
        <v>15</v>
      </c>
      <c r="G5" s="45" t="s">
        <v>10</v>
      </c>
      <c r="H5" s="45" t="s">
        <v>10</v>
      </c>
      <c r="I5" s="47" t="s">
        <v>10</v>
      </c>
    </row>
    <row r="6" spans="1:9" ht="9.75" thickBot="1">
      <c r="A6" s="313"/>
      <c r="B6" s="49"/>
      <c r="C6" s="50"/>
      <c r="D6" s="49" t="s">
        <v>25</v>
      </c>
      <c r="E6" s="49" t="s">
        <v>26</v>
      </c>
      <c r="F6" s="50"/>
      <c r="G6" s="49"/>
      <c r="H6" s="49"/>
      <c r="I6" s="51"/>
    </row>
    <row r="7" spans="1:13" s="57" customFormat="1" ht="11.25">
      <c r="A7" s="52" t="s">
        <v>27</v>
      </c>
      <c r="B7" s="53">
        <f>SUM(B8,B9,B10,B11,B12)</f>
        <v>4466</v>
      </c>
      <c r="C7" s="54">
        <f aca="true" t="shared" si="0" ref="C7:I7">SUM(C8,C9,C10,C11,C12)</f>
        <v>913310172</v>
      </c>
      <c r="D7" s="55">
        <f t="shared" si="0"/>
        <v>50</v>
      </c>
      <c r="E7" s="55">
        <f t="shared" si="0"/>
        <v>50</v>
      </c>
      <c r="F7" s="54">
        <f t="shared" si="0"/>
        <v>269389897</v>
      </c>
      <c r="G7" s="55">
        <f>SUM(G8,G9,G10,G11,G12)</f>
        <v>4420</v>
      </c>
      <c r="H7" s="55">
        <f t="shared" si="0"/>
        <v>16</v>
      </c>
      <c r="I7" s="56">
        <f t="shared" si="0"/>
        <v>912</v>
      </c>
      <c r="L7" s="58"/>
      <c r="M7" s="59"/>
    </row>
    <row r="8" spans="1:13" s="57" customFormat="1" ht="11.25">
      <c r="A8" s="52" t="s">
        <v>28</v>
      </c>
      <c r="B8" s="60">
        <f>SUM(B15,B22,B29,B36,B43,B50,B57,B64,B72,B79,B86,B93,B100,B107,B114,B121,B128,B135,B142,B149,B156)</f>
        <v>265</v>
      </c>
      <c r="C8" s="61">
        <f>SUM(C15,C22,C29,C36,C43,C50,C57,C64,C72,C79,C86,C93,C100,C107,C114,C121,C128,C135:D135,C142,C149,C156)</f>
        <v>236368001</v>
      </c>
      <c r="D8" s="62">
        <f>SUM(D15,D22,D29,D36,D43,D50,D57,D64,D72,D79,D86,D93,D100,D107,D114,D121,D128,D135,D142,D149,D156)</f>
        <v>10</v>
      </c>
      <c r="E8" s="62">
        <f aca="true" t="shared" si="1" ref="D8:E11">SUM(E15,E22,E29,E36,E43,E50,E57,E64,E72,E79,E86,E93,E100,E107,E114,E121,E128,E135,E142,E149,E156)</f>
        <v>39</v>
      </c>
      <c r="F8" s="61">
        <f>SUM(F15,F22,F29,F36,F43,F50:F51,F57,F64,F72,F79,F86,F93,F100,F107,F114,F121,F128,F135,F142,F149,F156)</f>
        <v>91026397</v>
      </c>
      <c r="G8" s="62">
        <f>SUM(G15,G22,G29,G36,G43,G50,G57,G64,G72,G79,G86,G93,G100,G107,G114,G121,G128,G135,G142,G149,G156)</f>
        <v>868</v>
      </c>
      <c r="H8" s="62">
        <f>SUM(H15,H22,H29,H36,H43,H50,H57,H64,H72,H79,H86,H93,H100,H107,H114,H121,H128,H135,H142,H149,H156)</f>
        <v>12</v>
      </c>
      <c r="I8" s="63">
        <f>SUM(I15,I22,I29,I36,I43,I50,I57,I64,I72,I79,I86,I93,I100,I107,I114,I121,I128,I135,I142,I149,I156)</f>
        <v>89</v>
      </c>
      <c r="L8" s="58"/>
      <c r="M8" s="59"/>
    </row>
    <row r="9" spans="1:13" s="57" customFormat="1" ht="11.25">
      <c r="A9" s="52" t="s">
        <v>29</v>
      </c>
      <c r="B9" s="60">
        <f>SUM(B16,B23,B30,B37,B44,B51,B58,B65,B73,B80,B87,B94,B101,B108,B115,B122,B129,B136,B143,B150,B157)</f>
        <v>1</v>
      </c>
      <c r="C9" s="61">
        <f>SUM(C16,C23,C30,C37,C44,C51,C58,C65,C73,C80,C87,C94,C101,C108,C115,C122,C129,C136,C143,C149,C149,C150,C157)</f>
        <v>20000</v>
      </c>
      <c r="D9" s="62">
        <f>SUM(D16,D23,D30,D37,D44,D51,D58,D65,D73,D80,D87,D94,D101,D108,D115,D122,D129,D136,D143,D150,D157)</f>
        <v>2</v>
      </c>
      <c r="E9" s="62">
        <f t="shared" si="1"/>
        <v>0</v>
      </c>
      <c r="F9" s="61">
        <f>SUM(F16,F23,F30,F37,F44,F51,F58,F65,F73,F80,F87,F94,F101,F108,F115,F122,F129,F136,F143,F150,F150)</f>
        <v>0</v>
      </c>
      <c r="G9" s="62">
        <f>SUM(G16,G23,G30,G37,G44,G51,G58,G65,G73,G80,G87,G94,G101,G108,G115,G122,G129,G136,G143,G150,G157)</f>
        <v>8</v>
      </c>
      <c r="H9" s="62">
        <f>SUM(H16,H23,H30,H37,H44,H51,H58,H65,H73,H80,H87,H94,H101,H108)</f>
        <v>0</v>
      </c>
      <c r="I9" s="63">
        <f>SUM(I16,I23,I30,I37,I44,I51,I58,I65,I73,I80,I87,I94,I101,I108,I115,I122,I129,I136,I143,I150,I157)</f>
        <v>13</v>
      </c>
      <c r="L9" s="58"/>
      <c r="M9" s="59"/>
    </row>
    <row r="10" spans="1:13" s="57" customFormat="1" ht="11.25">
      <c r="A10" s="52" t="s">
        <v>30</v>
      </c>
      <c r="B10" s="60">
        <f>SUM(B17,B24,B31,B38,B45,B52,B59,B66,B74,B81,B88,B95,B102,B109,B116,B123,B130,B137,B144,B151,B158)</f>
        <v>0</v>
      </c>
      <c r="C10" s="61">
        <f>SUM(C17,C24,C31,C38,C45,C52,C59,C66,C74,C81,C88,C95,C102,C109,C116,C123,C130,C137,C144,C151,C158)</f>
        <v>0</v>
      </c>
      <c r="D10" s="62">
        <f t="shared" si="1"/>
        <v>0</v>
      </c>
      <c r="E10" s="62">
        <f t="shared" si="1"/>
        <v>0</v>
      </c>
      <c r="F10" s="61">
        <f>SUM(F17,F24,F31,F38,F45,F52,F59,F66,F74,F81,F88,F95,F102,F109,F116,F123,F130,F136)</f>
        <v>0</v>
      </c>
      <c r="G10" s="62">
        <f>SUM(G17,G24,G31,G38,G45,G52,G59,G66,G74,G81,G88,G95,G102,G109,G116,G123,G130,G137,G144,G151,G158)</f>
        <v>2</v>
      </c>
      <c r="H10" s="62">
        <f>SUM(H17,H24,H31,H38,H45,H52,H59,H66,H74,H81,H88,H95,H102,H109,H116,H123,H130,H137,H144,H151,H158)</f>
        <v>0</v>
      </c>
      <c r="I10" s="63">
        <f>SUM(I17,I24,I31,I38,I45,I52,I59,I66,I74,I81,I88,I95,I102,I109,I116,I123,I130,I137,I144,I151,I158)</f>
        <v>0</v>
      </c>
      <c r="L10" s="58"/>
      <c r="M10" s="59"/>
    </row>
    <row r="11" spans="1:13" s="57" customFormat="1" ht="11.25">
      <c r="A11" s="52" t="s">
        <v>31</v>
      </c>
      <c r="B11" s="60">
        <f>SUM(B18,B25,B32,B39,B46,B53,B60,B67,B75,B82,B89,B96,B103,B110,B117,B124,B131,B138,B145,B152,B159)</f>
        <v>3994</v>
      </c>
      <c r="C11" s="61">
        <f>SUM(C18,C25,C32,C39,C46,C53,C60,C67,C75,C82,C89,C96,C103,C110,C117,C124,C131,C138,C145,C152,C159)</f>
        <v>676922171</v>
      </c>
      <c r="D11" s="62">
        <f>SUM(D18,D25,D32,D39,D46,D53,D60,D67,D75,D82,D89,D96,D103,D110,D117,D124,D131,D138,D145,D152,D159)</f>
        <v>38</v>
      </c>
      <c r="E11" s="62">
        <f t="shared" si="1"/>
        <v>11</v>
      </c>
      <c r="F11" s="61">
        <f>SUM(F18,F25,F32,F39,F53,F60,F67,F75,F82,F89,F96,F103,F110,F117,F124,F131,F138,F145,F152,F159)</f>
        <v>178363500</v>
      </c>
      <c r="G11" s="62">
        <f>SUM(G18,G25,G32,G39,G46,G53,G60,G67,G75,G82,G89,G96,G103,G110,G117,G124,G131,G138,G145,G152,G159,G159,G159)</f>
        <v>3542</v>
      </c>
      <c r="H11" s="62">
        <f>SUM(H18,H25,H32,H39,H46,H53,H60,H64,H75,H82,H89,H96,H103,H110,H117,H124,H131,H138,H145,H159)</f>
        <v>4</v>
      </c>
      <c r="I11" s="63">
        <f>SUM(I18,I25,I32,I39,I46,I53,I60,I67,I75,I82,I89,I159,I152,I145,I138,I131,I124,I117,I110,I103,I96)</f>
        <v>699</v>
      </c>
      <c r="L11" s="58"/>
      <c r="M11" s="59"/>
    </row>
    <row r="12" spans="1:13" s="57" customFormat="1" ht="12" thickBot="1">
      <c r="A12" s="64" t="s">
        <v>32</v>
      </c>
      <c r="B12" s="65">
        <f>SUM(B19,B26,B33,B40,B47,B54,B61,B68,B76,B83,B90,B97,B104,B111,B118,B125,B132,B139,B146,B153,B160)</f>
        <v>206</v>
      </c>
      <c r="C12" s="66">
        <f>SUM(C19,C26,C33,C40,C47,C54,C61,C68,C76,C83,C90,C97,C104,C111,C118,C125,C132,C139,C146,C153,C160)</f>
        <v>0</v>
      </c>
      <c r="D12" s="67">
        <f>SUM(D19,D26,D33,D40,D47,D54,D61,D68,D76,D83,D90,D97,D104,D111,D118,D125,D132,D139,D146,D160)</f>
        <v>0</v>
      </c>
      <c r="E12" s="67">
        <f>SUM(E19,E26,E33,E40,E47,E54,E61,E65,E76,E83,E90,E97,E104,E111,E118,E125,E132,E139,E146,E160)</f>
        <v>0</v>
      </c>
      <c r="F12" s="66">
        <f>SUM(F19,F26,F33,F40,F47,F54,F61,F65,F76,F83,F90,F97,F104,F111,F118,F125,F132,F139,F146,F160)</f>
        <v>0</v>
      </c>
      <c r="G12" s="67">
        <f>SUM(G19,G26,G33,G40,G47,G54,G61,G65,G68,G76,G83,G90,G97,G104,G111,G118,G125,G132,G139,G146,G160)</f>
        <v>0</v>
      </c>
      <c r="H12" s="67">
        <f>SUM(H19,H26,H33,H40,H47,H54,H61,H65,H76,H83,H90,H97,H104,H111,H118,H125,H132,H139,H146,H160)</f>
        <v>0</v>
      </c>
      <c r="I12" s="68">
        <f>SUM(,I19,I26,I33,I40,I47,I54,I61,I68,I76,I83,I90,I97,I104,I111,I118,I125,I132,I139,I146,I160,I153)</f>
        <v>111</v>
      </c>
      <c r="L12" s="58"/>
      <c r="M12" s="59"/>
    </row>
    <row r="13" spans="1:13" s="57" customFormat="1" ht="13.5" customHeight="1" thickBot="1">
      <c r="A13" s="299" t="s">
        <v>33</v>
      </c>
      <c r="B13" s="300"/>
      <c r="C13" s="300"/>
      <c r="D13" s="300"/>
      <c r="E13" s="300"/>
      <c r="F13" s="300"/>
      <c r="G13" s="300"/>
      <c r="H13" s="300"/>
      <c r="I13" s="301"/>
      <c r="L13" s="58"/>
      <c r="M13" s="59"/>
    </row>
    <row r="14" spans="1:13" s="57" customFormat="1" ht="11.25">
      <c r="A14" s="69" t="s">
        <v>34</v>
      </c>
      <c r="B14" s="70">
        <v>204</v>
      </c>
      <c r="C14" s="71">
        <v>37250500</v>
      </c>
      <c r="D14" s="72">
        <v>0</v>
      </c>
      <c r="E14" s="72">
        <v>0</v>
      </c>
      <c r="F14" s="71">
        <v>0</v>
      </c>
      <c r="G14" s="72">
        <v>68</v>
      </c>
      <c r="H14" s="72">
        <f>SUM(H15,H16,H17,H18,H19)</f>
        <v>1</v>
      </c>
      <c r="I14" s="73">
        <f>SUM(I19,I18,I17,I16,I15)</f>
        <v>23</v>
      </c>
      <c r="L14" s="58"/>
      <c r="M14" s="59"/>
    </row>
    <row r="15" spans="1:13" s="57" customFormat="1" ht="11.25">
      <c r="A15" s="69" t="s">
        <v>35</v>
      </c>
      <c r="B15" s="74">
        <v>18</v>
      </c>
      <c r="C15" s="75">
        <v>12530000</v>
      </c>
      <c r="D15" s="76">
        <v>0</v>
      </c>
      <c r="E15" s="77">
        <v>0</v>
      </c>
      <c r="F15" s="78">
        <v>0</v>
      </c>
      <c r="G15" s="77">
        <v>14</v>
      </c>
      <c r="H15" s="76">
        <v>1</v>
      </c>
      <c r="I15" s="79">
        <v>5</v>
      </c>
      <c r="L15" s="58"/>
      <c r="M15" s="59"/>
    </row>
    <row r="16" spans="1:13" s="57" customFormat="1" ht="11.25">
      <c r="A16" s="69" t="s">
        <v>36</v>
      </c>
      <c r="B16" s="74">
        <v>0</v>
      </c>
      <c r="C16" s="75">
        <v>0</v>
      </c>
      <c r="D16" s="76">
        <v>0</v>
      </c>
      <c r="E16" s="76">
        <v>0</v>
      </c>
      <c r="F16" s="75">
        <v>0</v>
      </c>
      <c r="G16" s="76">
        <v>0</v>
      </c>
      <c r="H16" s="76">
        <v>0</v>
      </c>
      <c r="I16" s="80">
        <v>0</v>
      </c>
      <c r="L16" s="58"/>
      <c r="M16" s="59"/>
    </row>
    <row r="17" spans="1:9" ht="11.25">
      <c r="A17" s="69" t="s">
        <v>37</v>
      </c>
      <c r="B17" s="74">
        <v>0</v>
      </c>
      <c r="C17" s="75">
        <v>0</v>
      </c>
      <c r="D17" s="76">
        <v>0</v>
      </c>
      <c r="E17" s="76">
        <v>0</v>
      </c>
      <c r="F17" s="75">
        <v>0</v>
      </c>
      <c r="G17" s="76">
        <v>0</v>
      </c>
      <c r="H17" s="76">
        <v>0</v>
      </c>
      <c r="I17" s="80">
        <v>0</v>
      </c>
    </row>
    <row r="18" spans="1:11" ht="11.25">
      <c r="A18" s="69" t="s">
        <v>38</v>
      </c>
      <c r="B18" s="74">
        <v>101</v>
      </c>
      <c r="C18" s="75">
        <v>24720500</v>
      </c>
      <c r="D18" s="76">
        <v>0</v>
      </c>
      <c r="E18" s="76">
        <v>0</v>
      </c>
      <c r="F18" s="75">
        <v>0</v>
      </c>
      <c r="G18" s="77">
        <v>54</v>
      </c>
      <c r="H18" s="76">
        <v>0</v>
      </c>
      <c r="I18" s="79">
        <v>8</v>
      </c>
      <c r="K18" s="81"/>
    </row>
    <row r="19" spans="1:9" ht="12" thickBot="1">
      <c r="A19" s="82" t="s">
        <v>32</v>
      </c>
      <c r="B19" s="83">
        <v>85</v>
      </c>
      <c r="C19" s="84">
        <v>0</v>
      </c>
      <c r="D19" s="85">
        <v>0</v>
      </c>
      <c r="E19" s="85">
        <v>0</v>
      </c>
      <c r="F19" s="84">
        <v>0</v>
      </c>
      <c r="G19" s="86">
        <v>0</v>
      </c>
      <c r="H19" s="85">
        <v>0</v>
      </c>
      <c r="I19" s="87">
        <v>10</v>
      </c>
    </row>
    <row r="20" spans="1:9" ht="13.5" customHeight="1" thickBot="1">
      <c r="A20" s="299" t="s">
        <v>39</v>
      </c>
      <c r="B20" s="300"/>
      <c r="C20" s="300"/>
      <c r="D20" s="300"/>
      <c r="E20" s="300"/>
      <c r="F20" s="300"/>
      <c r="G20" s="300"/>
      <c r="H20" s="300"/>
      <c r="I20" s="301"/>
    </row>
    <row r="21" spans="1:9" ht="11.25">
      <c r="A21" s="69" t="s">
        <v>34</v>
      </c>
      <c r="B21" s="70">
        <f>SUM(B22,B23,B24,B25,B26)</f>
        <v>61</v>
      </c>
      <c r="C21" s="71">
        <f>SUM(C22,C23,C24,C25,C26)</f>
        <v>13820000</v>
      </c>
      <c r="D21" s="72">
        <f>SUM(D22,D23,D24,D25,D26)</f>
        <v>2</v>
      </c>
      <c r="E21" s="72">
        <f>SUM(E22,E23,E24,E25,E26)</f>
        <v>2</v>
      </c>
      <c r="F21" s="71">
        <v>0</v>
      </c>
      <c r="G21" s="72">
        <f>SUM(G22,G23,G24,G25,G26)</f>
        <v>45</v>
      </c>
      <c r="H21" s="72">
        <f>SUM(H22,H23,H24,H25,H26)</f>
        <v>1</v>
      </c>
      <c r="I21" s="73">
        <f>SUM(I26,I25,I24,I23,I22)</f>
        <v>6</v>
      </c>
    </row>
    <row r="22" spans="1:9" ht="11.25">
      <c r="A22" s="69" t="s">
        <v>35</v>
      </c>
      <c r="B22" s="74">
        <v>3</v>
      </c>
      <c r="C22" s="75">
        <v>360000</v>
      </c>
      <c r="D22" s="76">
        <v>0</v>
      </c>
      <c r="E22" s="77">
        <v>2</v>
      </c>
      <c r="F22" s="78">
        <v>3100000</v>
      </c>
      <c r="G22" s="77">
        <v>14</v>
      </c>
      <c r="H22" s="76">
        <v>1</v>
      </c>
      <c r="I22" s="80">
        <v>1</v>
      </c>
    </row>
    <row r="23" spans="1:13" s="57" customFormat="1" ht="11.25">
      <c r="A23" s="69" t="s">
        <v>36</v>
      </c>
      <c r="B23" s="74">
        <v>0</v>
      </c>
      <c r="C23" s="75">
        <v>0</v>
      </c>
      <c r="D23" s="76">
        <v>0</v>
      </c>
      <c r="E23" s="76">
        <v>0</v>
      </c>
      <c r="F23" s="75">
        <v>0</v>
      </c>
      <c r="G23" s="76">
        <v>0</v>
      </c>
      <c r="H23" s="76">
        <v>0</v>
      </c>
      <c r="I23" s="80">
        <v>0</v>
      </c>
      <c r="L23" s="58"/>
      <c r="M23" s="59"/>
    </row>
    <row r="24" spans="1:9" ht="11.25">
      <c r="A24" s="69" t="s">
        <v>37</v>
      </c>
      <c r="B24" s="74">
        <v>0</v>
      </c>
      <c r="C24" s="75">
        <v>0</v>
      </c>
      <c r="D24" s="76">
        <v>0</v>
      </c>
      <c r="E24" s="76">
        <v>0</v>
      </c>
      <c r="F24" s="75">
        <v>0</v>
      </c>
      <c r="G24" s="76">
        <v>0</v>
      </c>
      <c r="H24" s="76">
        <v>0</v>
      </c>
      <c r="I24" s="80">
        <v>0</v>
      </c>
    </row>
    <row r="25" spans="1:9" ht="11.25">
      <c r="A25" s="69" t="s">
        <v>38</v>
      </c>
      <c r="B25" s="74">
        <v>58</v>
      </c>
      <c r="C25" s="75">
        <v>13460000</v>
      </c>
      <c r="D25" s="76">
        <v>2</v>
      </c>
      <c r="E25" s="77">
        <v>0</v>
      </c>
      <c r="F25" s="78">
        <v>0</v>
      </c>
      <c r="G25" s="77">
        <v>31</v>
      </c>
      <c r="H25" s="76">
        <v>0</v>
      </c>
      <c r="I25" s="80">
        <v>5</v>
      </c>
    </row>
    <row r="26" spans="1:9" ht="12" thickBot="1">
      <c r="A26" s="82" t="s">
        <v>32</v>
      </c>
      <c r="B26" s="83">
        <v>0</v>
      </c>
      <c r="C26" s="84">
        <v>0</v>
      </c>
      <c r="D26" s="85">
        <v>0</v>
      </c>
      <c r="E26" s="85">
        <v>0</v>
      </c>
      <c r="F26" s="84">
        <v>0</v>
      </c>
      <c r="G26" s="85">
        <v>0</v>
      </c>
      <c r="H26" s="85">
        <v>0</v>
      </c>
      <c r="I26" s="88">
        <v>0</v>
      </c>
    </row>
    <row r="27" spans="1:9" ht="13.5" customHeight="1" thickBot="1">
      <c r="A27" s="299" t="s">
        <v>40</v>
      </c>
      <c r="B27" s="300"/>
      <c r="C27" s="300"/>
      <c r="D27" s="300"/>
      <c r="E27" s="300"/>
      <c r="F27" s="300"/>
      <c r="G27" s="300"/>
      <c r="H27" s="300"/>
      <c r="I27" s="301"/>
    </row>
    <row r="28" spans="1:9" ht="11.25">
      <c r="A28" s="69" t="s">
        <v>34</v>
      </c>
      <c r="B28" s="70">
        <f>SUM(B29,B30,B31,B32,B33)</f>
        <v>767</v>
      </c>
      <c r="C28" s="71">
        <f>SUM(C29,C30,C31,C32,C33)</f>
        <v>164376955</v>
      </c>
      <c r="D28" s="72">
        <f>SUM(D29,D30,D31,D32,D33)</f>
        <v>9</v>
      </c>
      <c r="E28" s="72">
        <f>SUM(E29,E30,E31,E32,E33)</f>
        <v>9</v>
      </c>
      <c r="F28" s="71">
        <v>26557000</v>
      </c>
      <c r="G28" s="72">
        <f>SUM(G30,G29,G31,G32,G33)</f>
        <v>1079</v>
      </c>
      <c r="H28" s="72">
        <f>SUM(H29,H30,H31,H32,H33)</f>
        <v>3</v>
      </c>
      <c r="I28" s="73">
        <f>SUM(I33,I32,I31,I30,I29)</f>
        <v>190</v>
      </c>
    </row>
    <row r="29" spans="1:9" ht="11.25">
      <c r="A29" s="69" t="s">
        <v>35</v>
      </c>
      <c r="B29" s="74">
        <v>33</v>
      </c>
      <c r="C29" s="75">
        <v>47237805</v>
      </c>
      <c r="D29" s="76">
        <v>0</v>
      </c>
      <c r="E29" s="77">
        <v>9</v>
      </c>
      <c r="F29" s="78">
        <v>8953847</v>
      </c>
      <c r="G29" s="77">
        <v>229</v>
      </c>
      <c r="H29" s="76">
        <v>2</v>
      </c>
      <c r="I29" s="79">
        <v>26</v>
      </c>
    </row>
    <row r="30" spans="1:9" ht="11.25">
      <c r="A30" s="69" t="s">
        <v>36</v>
      </c>
      <c r="B30" s="74">
        <v>0</v>
      </c>
      <c r="C30" s="75">
        <v>0</v>
      </c>
      <c r="D30" s="76">
        <v>1</v>
      </c>
      <c r="E30" s="76">
        <v>0</v>
      </c>
      <c r="F30" s="75">
        <v>0</v>
      </c>
      <c r="G30" s="76">
        <v>3</v>
      </c>
      <c r="H30" s="76">
        <v>0</v>
      </c>
      <c r="I30" s="79">
        <v>5</v>
      </c>
    </row>
    <row r="31" spans="1:9" ht="11.25">
      <c r="A31" s="69" t="s">
        <v>37</v>
      </c>
      <c r="B31" s="74">
        <v>0</v>
      </c>
      <c r="C31" s="75">
        <v>0</v>
      </c>
      <c r="D31" s="76">
        <v>0</v>
      </c>
      <c r="E31" s="76">
        <v>0</v>
      </c>
      <c r="F31" s="75">
        <v>0</v>
      </c>
      <c r="G31" s="76">
        <v>2</v>
      </c>
      <c r="H31" s="76">
        <v>0</v>
      </c>
      <c r="I31" s="79">
        <v>0</v>
      </c>
    </row>
    <row r="32" spans="1:9" ht="11.25">
      <c r="A32" s="69" t="s">
        <v>38</v>
      </c>
      <c r="B32" s="74">
        <v>732</v>
      </c>
      <c r="C32" s="75">
        <v>117139150</v>
      </c>
      <c r="D32" s="76">
        <v>8</v>
      </c>
      <c r="E32" s="77">
        <v>0</v>
      </c>
      <c r="F32" s="78">
        <v>0</v>
      </c>
      <c r="G32" s="77">
        <v>845</v>
      </c>
      <c r="H32" s="76">
        <v>1</v>
      </c>
      <c r="I32" s="79">
        <v>158</v>
      </c>
    </row>
    <row r="33" spans="1:9" ht="12" thickBot="1">
      <c r="A33" s="82" t="s">
        <v>32</v>
      </c>
      <c r="B33" s="83">
        <v>2</v>
      </c>
      <c r="C33" s="84">
        <v>0</v>
      </c>
      <c r="D33" s="85">
        <v>0</v>
      </c>
      <c r="E33" s="85">
        <v>0</v>
      </c>
      <c r="F33" s="84">
        <v>0</v>
      </c>
      <c r="G33" s="86">
        <v>0</v>
      </c>
      <c r="H33" s="85">
        <v>0</v>
      </c>
      <c r="I33" s="88">
        <v>1</v>
      </c>
    </row>
    <row r="34" spans="1:9" ht="12.75" customHeight="1" thickBot="1">
      <c r="A34" s="299" t="s">
        <v>41</v>
      </c>
      <c r="B34" s="300"/>
      <c r="C34" s="300"/>
      <c r="D34" s="300"/>
      <c r="E34" s="300"/>
      <c r="F34" s="300"/>
      <c r="G34" s="300"/>
      <c r="H34" s="300"/>
      <c r="I34" s="301"/>
    </row>
    <row r="35" spans="1:9" ht="11.25">
      <c r="A35" s="69" t="s">
        <v>34</v>
      </c>
      <c r="B35" s="70">
        <f>SUM(B36,B37,B38,B39,B40)</f>
        <v>68</v>
      </c>
      <c r="C35" s="71">
        <f>SUM(C36,C37,C38,C39,C40)</f>
        <v>32646000</v>
      </c>
      <c r="D35" s="72">
        <f>SUM(D36,D37,D38,D39,D40)</f>
        <v>2</v>
      </c>
      <c r="E35" s="72">
        <f>SUM(E36,E37,E38,E39,E40)</f>
        <v>2</v>
      </c>
      <c r="F35" s="71">
        <v>4018000</v>
      </c>
      <c r="G35" s="72">
        <f>SUM(G36,G37,G38,G39,G40)</f>
        <v>28</v>
      </c>
      <c r="H35" s="72">
        <f>SUM(H36,H37,H38,H39,H40)</f>
        <v>0</v>
      </c>
      <c r="I35" s="73">
        <f>SUM(I40,I39,I38,I37,I36)</f>
        <v>22</v>
      </c>
    </row>
    <row r="36" spans="1:9" ht="11.25">
      <c r="A36" s="69" t="s">
        <v>35</v>
      </c>
      <c r="B36" s="74">
        <v>33</v>
      </c>
      <c r="C36" s="75">
        <v>28410000</v>
      </c>
      <c r="D36" s="76">
        <v>0</v>
      </c>
      <c r="E36" s="77">
        <v>2</v>
      </c>
      <c r="F36" s="78">
        <v>3100000</v>
      </c>
      <c r="G36" s="77">
        <v>18</v>
      </c>
      <c r="H36" s="76">
        <v>0</v>
      </c>
      <c r="I36" s="79">
        <v>2</v>
      </c>
    </row>
    <row r="37" spans="1:9" s="57" customFormat="1" ht="11.25">
      <c r="A37" s="69" t="s">
        <v>36</v>
      </c>
      <c r="B37" s="74">
        <v>0</v>
      </c>
      <c r="C37" s="75">
        <v>0</v>
      </c>
      <c r="D37" s="76">
        <v>0</v>
      </c>
      <c r="E37" s="76">
        <v>0</v>
      </c>
      <c r="F37" s="75">
        <v>0</v>
      </c>
      <c r="G37" s="76">
        <v>0</v>
      </c>
      <c r="H37" s="76">
        <v>0</v>
      </c>
      <c r="I37" s="80">
        <v>0</v>
      </c>
    </row>
    <row r="38" spans="1:9" ht="11.25">
      <c r="A38" s="69" t="s">
        <v>37</v>
      </c>
      <c r="B38" s="74">
        <v>0</v>
      </c>
      <c r="C38" s="75">
        <v>0</v>
      </c>
      <c r="D38" s="76">
        <v>0</v>
      </c>
      <c r="E38" s="76">
        <v>0</v>
      </c>
      <c r="F38" s="75">
        <v>0</v>
      </c>
      <c r="G38" s="76">
        <v>0</v>
      </c>
      <c r="H38" s="76">
        <v>0</v>
      </c>
      <c r="I38" s="80">
        <v>0</v>
      </c>
    </row>
    <row r="39" spans="1:9" ht="11.25">
      <c r="A39" s="69" t="s">
        <v>38</v>
      </c>
      <c r="B39" s="74">
        <v>35</v>
      </c>
      <c r="C39" s="75">
        <v>4236000</v>
      </c>
      <c r="D39" s="76">
        <v>2</v>
      </c>
      <c r="E39" s="76">
        <v>0</v>
      </c>
      <c r="F39" s="75">
        <v>0</v>
      </c>
      <c r="G39" s="77">
        <v>10</v>
      </c>
      <c r="H39" s="76">
        <v>0</v>
      </c>
      <c r="I39" s="79">
        <v>20</v>
      </c>
    </row>
    <row r="40" spans="1:9" ht="12" thickBot="1">
      <c r="A40" s="82" t="s">
        <v>32</v>
      </c>
      <c r="B40" s="83">
        <v>0</v>
      </c>
      <c r="C40" s="84">
        <v>0</v>
      </c>
      <c r="D40" s="85">
        <v>0</v>
      </c>
      <c r="E40" s="85">
        <v>0</v>
      </c>
      <c r="F40" s="84">
        <v>0</v>
      </c>
      <c r="G40" s="85">
        <v>0</v>
      </c>
      <c r="H40" s="85">
        <v>0</v>
      </c>
      <c r="I40" s="87">
        <v>0</v>
      </c>
    </row>
    <row r="41" spans="1:9" ht="13.5" customHeight="1" thickBot="1">
      <c r="A41" s="299" t="s">
        <v>42</v>
      </c>
      <c r="B41" s="300"/>
      <c r="C41" s="300"/>
      <c r="D41" s="300"/>
      <c r="E41" s="300"/>
      <c r="F41" s="300"/>
      <c r="G41" s="300"/>
      <c r="H41" s="300"/>
      <c r="I41" s="301"/>
    </row>
    <row r="42" spans="1:9" ht="11.25">
      <c r="A42" s="69" t="s">
        <v>34</v>
      </c>
      <c r="B42" s="70">
        <f aca="true" t="shared" si="2" ref="B42:H42">SUM(B43,B44,B45,B46,B47)</f>
        <v>9</v>
      </c>
      <c r="C42" s="71">
        <f t="shared" si="2"/>
        <v>1875000</v>
      </c>
      <c r="D42" s="72">
        <f t="shared" si="2"/>
        <v>0</v>
      </c>
      <c r="E42" s="72">
        <f t="shared" si="2"/>
        <v>0</v>
      </c>
      <c r="F42" s="71">
        <f t="shared" si="2"/>
        <v>0</v>
      </c>
      <c r="G42" s="72">
        <f t="shared" si="2"/>
        <v>6</v>
      </c>
      <c r="H42" s="72">
        <f t="shared" si="2"/>
        <v>0</v>
      </c>
      <c r="I42" s="73">
        <f>SUM(I47,I46,I45,I44,I43)</f>
        <v>0</v>
      </c>
    </row>
    <row r="43" spans="1:9" ht="11.25">
      <c r="A43" s="69" t="s">
        <v>35</v>
      </c>
      <c r="B43" s="74">
        <v>1</v>
      </c>
      <c r="C43" s="75">
        <v>500000</v>
      </c>
      <c r="D43" s="76">
        <v>0</v>
      </c>
      <c r="E43" s="76">
        <v>0</v>
      </c>
      <c r="F43" s="75">
        <v>0</v>
      </c>
      <c r="G43" s="77">
        <v>2</v>
      </c>
      <c r="H43" s="76">
        <v>0</v>
      </c>
      <c r="I43" s="79">
        <v>0</v>
      </c>
    </row>
    <row r="44" spans="1:9" s="57" customFormat="1" ht="13.5" customHeight="1">
      <c r="A44" s="69" t="s">
        <v>36</v>
      </c>
      <c r="B44" s="74">
        <v>0</v>
      </c>
      <c r="C44" s="75">
        <v>0</v>
      </c>
      <c r="D44" s="76">
        <v>0</v>
      </c>
      <c r="E44" s="76">
        <v>0</v>
      </c>
      <c r="F44" s="75">
        <v>0</v>
      </c>
      <c r="G44" s="76">
        <v>0</v>
      </c>
      <c r="H44" s="76">
        <v>0</v>
      </c>
      <c r="I44" s="80">
        <v>0</v>
      </c>
    </row>
    <row r="45" spans="1:9" ht="11.25">
      <c r="A45" s="69" t="s">
        <v>37</v>
      </c>
      <c r="B45" s="74">
        <v>0</v>
      </c>
      <c r="C45" s="75">
        <v>0</v>
      </c>
      <c r="D45" s="76">
        <v>0</v>
      </c>
      <c r="E45" s="76">
        <v>0</v>
      </c>
      <c r="F45" s="75">
        <v>0</v>
      </c>
      <c r="G45" s="76">
        <v>0</v>
      </c>
      <c r="H45" s="76">
        <v>0</v>
      </c>
      <c r="I45" s="80">
        <v>0</v>
      </c>
    </row>
    <row r="46" spans="1:9" ht="11.25">
      <c r="A46" s="69" t="s">
        <v>38</v>
      </c>
      <c r="B46" s="74">
        <v>8</v>
      </c>
      <c r="C46" s="75">
        <v>1375000</v>
      </c>
      <c r="D46" s="76">
        <v>0</v>
      </c>
      <c r="E46" s="76">
        <v>0</v>
      </c>
      <c r="F46" s="75">
        <v>0</v>
      </c>
      <c r="G46" s="77">
        <v>4</v>
      </c>
      <c r="H46" s="76">
        <v>0</v>
      </c>
      <c r="I46" s="79">
        <v>0</v>
      </c>
    </row>
    <row r="47" spans="1:9" ht="12" thickBot="1">
      <c r="A47" s="82" t="s">
        <v>32</v>
      </c>
      <c r="B47" s="83">
        <v>0</v>
      </c>
      <c r="C47" s="84">
        <v>0</v>
      </c>
      <c r="D47" s="85">
        <v>0</v>
      </c>
      <c r="E47" s="85">
        <v>0</v>
      </c>
      <c r="F47" s="84">
        <v>0</v>
      </c>
      <c r="G47" s="85">
        <v>0</v>
      </c>
      <c r="H47" s="85">
        <v>0</v>
      </c>
      <c r="I47" s="88">
        <v>0</v>
      </c>
    </row>
    <row r="48" spans="1:9" ht="13.5" customHeight="1" thickBot="1">
      <c r="A48" s="299" t="s">
        <v>43</v>
      </c>
      <c r="B48" s="300"/>
      <c r="C48" s="300"/>
      <c r="D48" s="300"/>
      <c r="E48" s="300"/>
      <c r="F48" s="300"/>
      <c r="G48" s="300"/>
      <c r="H48" s="300"/>
      <c r="I48" s="301"/>
    </row>
    <row r="49" spans="1:9" ht="11.25">
      <c r="A49" s="69" t="s">
        <v>34</v>
      </c>
      <c r="B49" s="70">
        <f>SUM(B50,B51,B52,B53,B54)</f>
        <v>697</v>
      </c>
      <c r="C49" s="71">
        <f>SUM(C50,C51,C52,C53,C54)</f>
        <v>142480000</v>
      </c>
      <c r="D49" s="72">
        <f>SUM(D50,D51,D52,D53,D54)</f>
        <v>4</v>
      </c>
      <c r="E49" s="72">
        <f>SUM(E50,E51,E52,E53,E54)</f>
        <v>4</v>
      </c>
      <c r="F49" s="71">
        <v>15715000</v>
      </c>
      <c r="G49" s="72">
        <f>SUM(G50,G51,G52,G53,G54)</f>
        <v>592</v>
      </c>
      <c r="H49" s="72">
        <f>SUM(H50,H51,H52,H53,H54)</f>
        <v>2</v>
      </c>
      <c r="I49" s="73">
        <f>SUM(I54,I53,I52,I51,I50)</f>
        <v>160</v>
      </c>
    </row>
    <row r="50" spans="1:11" ht="11.25">
      <c r="A50" s="69" t="s">
        <v>35</v>
      </c>
      <c r="B50" s="89">
        <v>23</v>
      </c>
      <c r="C50" s="78">
        <v>28940000</v>
      </c>
      <c r="D50" s="76">
        <v>1</v>
      </c>
      <c r="E50" s="76">
        <v>3</v>
      </c>
      <c r="F50" s="75">
        <v>10005000</v>
      </c>
      <c r="G50" s="77">
        <v>76</v>
      </c>
      <c r="H50" s="76">
        <v>1</v>
      </c>
      <c r="I50" s="79">
        <v>7</v>
      </c>
      <c r="J50" s="57"/>
      <c r="K50" s="57"/>
    </row>
    <row r="51" spans="1:9" s="57" customFormat="1" ht="11.25">
      <c r="A51" s="69" t="s">
        <v>36</v>
      </c>
      <c r="B51" s="89">
        <v>0</v>
      </c>
      <c r="C51" s="78">
        <v>0</v>
      </c>
      <c r="D51" s="76">
        <v>0</v>
      </c>
      <c r="E51" s="76">
        <v>0</v>
      </c>
      <c r="F51" s="75">
        <v>0</v>
      </c>
      <c r="G51" s="76">
        <v>0</v>
      </c>
      <c r="H51" s="76">
        <v>0</v>
      </c>
      <c r="I51" s="79">
        <v>0</v>
      </c>
    </row>
    <row r="52" spans="1:11" ht="11.25">
      <c r="A52" s="69" t="s">
        <v>37</v>
      </c>
      <c r="B52" s="74">
        <v>0</v>
      </c>
      <c r="C52" s="75">
        <v>0</v>
      </c>
      <c r="D52" s="76">
        <v>0</v>
      </c>
      <c r="E52" s="76">
        <v>0</v>
      </c>
      <c r="F52" s="75">
        <v>0</v>
      </c>
      <c r="G52" s="77">
        <v>0</v>
      </c>
      <c r="H52" s="76">
        <v>0</v>
      </c>
      <c r="I52" s="80">
        <v>0</v>
      </c>
      <c r="J52" s="57"/>
      <c r="K52" s="57"/>
    </row>
    <row r="53" spans="1:11" ht="11.25">
      <c r="A53" s="69" t="s">
        <v>38</v>
      </c>
      <c r="B53" s="89">
        <v>598</v>
      </c>
      <c r="C53" s="78">
        <v>113540000</v>
      </c>
      <c r="D53" s="76">
        <v>3</v>
      </c>
      <c r="E53" s="77">
        <v>1</v>
      </c>
      <c r="F53" s="78">
        <v>50000</v>
      </c>
      <c r="G53" s="77">
        <v>516</v>
      </c>
      <c r="H53" s="76">
        <v>1</v>
      </c>
      <c r="I53" s="79">
        <v>61</v>
      </c>
      <c r="J53" s="57"/>
      <c r="K53" s="57"/>
    </row>
    <row r="54" spans="1:11" ht="12" thickBot="1">
      <c r="A54" s="82" t="s">
        <v>32</v>
      </c>
      <c r="B54" s="83">
        <v>76</v>
      </c>
      <c r="C54" s="84">
        <v>0</v>
      </c>
      <c r="D54" s="85">
        <v>0</v>
      </c>
      <c r="E54" s="85">
        <v>0</v>
      </c>
      <c r="F54" s="84">
        <v>0</v>
      </c>
      <c r="G54" s="86">
        <v>0</v>
      </c>
      <c r="H54" s="85">
        <v>0</v>
      </c>
      <c r="I54" s="87">
        <v>92</v>
      </c>
      <c r="J54" s="57"/>
      <c r="K54" s="57"/>
    </row>
    <row r="55" spans="1:9" ht="13.5" customHeight="1" thickBot="1">
      <c r="A55" s="304" t="s">
        <v>44</v>
      </c>
      <c r="B55" s="305"/>
      <c r="C55" s="305"/>
      <c r="D55" s="305"/>
      <c r="E55" s="305"/>
      <c r="F55" s="305"/>
      <c r="G55" s="305"/>
      <c r="H55" s="305"/>
      <c r="I55" s="306"/>
    </row>
    <row r="56" spans="1:9" ht="11.25">
      <c r="A56" s="69" t="s">
        <v>34</v>
      </c>
      <c r="B56" s="70">
        <f>SUM(B57,B58,B59,B60,B61)</f>
        <v>1221</v>
      </c>
      <c r="C56" s="71">
        <f>SUM(C57,C58,C59,C60,C61)</f>
        <v>245116316</v>
      </c>
      <c r="D56" s="72">
        <f>SUM(D57,D58,D59,D60,D61)</f>
        <v>16</v>
      </c>
      <c r="E56" s="72">
        <f>SUM(E57,E58,E59,E60,E61)</f>
        <v>16</v>
      </c>
      <c r="F56" s="71">
        <v>12180000</v>
      </c>
      <c r="G56" s="72">
        <f>SUM(G57,G58,G59,G60,G61)</f>
        <v>1374</v>
      </c>
      <c r="H56" s="72">
        <f>SUM(H57,H58,H59,H60,H61)</f>
        <v>5</v>
      </c>
      <c r="I56" s="73">
        <f>SUM(I61,I60,I59,I58,I57)</f>
        <v>289</v>
      </c>
    </row>
    <row r="57" spans="1:9" ht="11.25">
      <c r="A57" s="69" t="s">
        <v>35</v>
      </c>
      <c r="B57" s="89">
        <v>60</v>
      </c>
      <c r="C57" s="78">
        <v>55436395</v>
      </c>
      <c r="D57" s="76">
        <v>5</v>
      </c>
      <c r="E57" s="77">
        <v>11</v>
      </c>
      <c r="F57" s="78">
        <v>28802000</v>
      </c>
      <c r="G57" s="77">
        <v>231</v>
      </c>
      <c r="H57" s="76">
        <v>4</v>
      </c>
      <c r="I57" s="79">
        <v>28</v>
      </c>
    </row>
    <row r="58" spans="1:9" s="57" customFormat="1" ht="12" customHeight="1">
      <c r="A58" s="69" t="s">
        <v>36</v>
      </c>
      <c r="B58" s="74">
        <v>1</v>
      </c>
      <c r="C58" s="75">
        <v>20000</v>
      </c>
      <c r="D58" s="76">
        <v>0</v>
      </c>
      <c r="E58" s="76">
        <v>0</v>
      </c>
      <c r="F58" s="75">
        <v>0</v>
      </c>
      <c r="G58" s="77">
        <v>5</v>
      </c>
      <c r="H58" s="76">
        <v>0</v>
      </c>
      <c r="I58" s="79">
        <v>8</v>
      </c>
    </row>
    <row r="59" spans="1:9" ht="11.25">
      <c r="A59" s="69" t="s">
        <v>37</v>
      </c>
      <c r="B59" s="74">
        <v>0</v>
      </c>
      <c r="C59" s="75">
        <v>0</v>
      </c>
      <c r="D59" s="76">
        <v>0</v>
      </c>
      <c r="E59" s="76">
        <v>0</v>
      </c>
      <c r="F59" s="75">
        <v>0</v>
      </c>
      <c r="G59" s="77">
        <v>0</v>
      </c>
      <c r="H59" s="76">
        <v>0</v>
      </c>
      <c r="I59" s="80">
        <v>0</v>
      </c>
    </row>
    <row r="60" spans="1:9" ht="11.25">
      <c r="A60" s="69" t="s">
        <v>38</v>
      </c>
      <c r="B60" s="89">
        <v>1140</v>
      </c>
      <c r="C60" s="78">
        <v>189659921</v>
      </c>
      <c r="D60" s="76">
        <v>11</v>
      </c>
      <c r="E60" s="76">
        <v>5</v>
      </c>
      <c r="F60" s="78">
        <v>175338500</v>
      </c>
      <c r="G60" s="77">
        <v>1138</v>
      </c>
      <c r="H60" s="76">
        <v>1</v>
      </c>
      <c r="I60" s="79">
        <v>249</v>
      </c>
    </row>
    <row r="61" spans="1:9" ht="12" thickBot="1">
      <c r="A61" s="82" t="s">
        <v>32</v>
      </c>
      <c r="B61" s="83">
        <v>20</v>
      </c>
      <c r="C61" s="84">
        <v>0</v>
      </c>
      <c r="D61" s="85">
        <v>0</v>
      </c>
      <c r="E61" s="85">
        <v>0</v>
      </c>
      <c r="F61" s="84">
        <v>0</v>
      </c>
      <c r="G61" s="85">
        <v>0</v>
      </c>
      <c r="H61" s="85">
        <v>0</v>
      </c>
      <c r="I61" s="88">
        <v>4</v>
      </c>
    </row>
    <row r="62" spans="1:9" s="57" customFormat="1" ht="15.75" customHeight="1" thickBot="1">
      <c r="A62" s="299" t="s">
        <v>45</v>
      </c>
      <c r="B62" s="307"/>
      <c r="C62" s="307"/>
      <c r="D62" s="307"/>
      <c r="E62" s="307"/>
      <c r="F62" s="307"/>
      <c r="G62" s="307"/>
      <c r="H62" s="307"/>
      <c r="I62" s="308"/>
    </row>
    <row r="63" spans="1:9" ht="11.25">
      <c r="A63" s="69" t="s">
        <v>34</v>
      </c>
      <c r="B63" s="70">
        <f>SUM(B64,B65,B66,B67,B68)</f>
        <v>230</v>
      </c>
      <c r="C63" s="71">
        <f>SUM(C64,C65,C66,C67,C68)</f>
        <v>30445850</v>
      </c>
      <c r="D63" s="72">
        <f>SUM(D64,D65,D66,D67,D68)</f>
        <v>5</v>
      </c>
      <c r="E63" s="72">
        <f>SUM(E64,E65,E66,E67,E68)</f>
        <v>5</v>
      </c>
      <c r="F63" s="71">
        <v>0</v>
      </c>
      <c r="G63" s="72">
        <f>SUM(G64,G65,G66,G67,G68)</f>
        <v>261</v>
      </c>
      <c r="H63" s="72">
        <f>SUM(H64,H65,H66,H67,H68)</f>
        <v>0</v>
      </c>
      <c r="I63" s="73">
        <f>SUM(I68,I67,I66,I65,I64)</f>
        <v>41</v>
      </c>
    </row>
    <row r="64" spans="1:9" ht="11.25">
      <c r="A64" s="69" t="s">
        <v>35</v>
      </c>
      <c r="B64" s="89">
        <v>8</v>
      </c>
      <c r="C64" s="78">
        <v>4820000</v>
      </c>
      <c r="D64" s="76">
        <v>3</v>
      </c>
      <c r="E64" s="77">
        <v>1</v>
      </c>
      <c r="F64" s="78">
        <v>1110000</v>
      </c>
      <c r="G64" s="77">
        <v>46</v>
      </c>
      <c r="H64" s="76">
        <v>0</v>
      </c>
      <c r="I64" s="79">
        <v>5</v>
      </c>
    </row>
    <row r="65" spans="1:9" ht="11.25">
      <c r="A65" s="69" t="s">
        <v>36</v>
      </c>
      <c r="B65" s="74">
        <v>0</v>
      </c>
      <c r="C65" s="75">
        <v>0</v>
      </c>
      <c r="D65" s="76">
        <v>1</v>
      </c>
      <c r="E65" s="76">
        <v>0</v>
      </c>
      <c r="F65" s="75">
        <v>0</v>
      </c>
      <c r="G65" s="76">
        <v>0</v>
      </c>
      <c r="H65" s="76">
        <v>0</v>
      </c>
      <c r="I65" s="80">
        <v>0</v>
      </c>
    </row>
    <row r="66" spans="1:9" ht="11.25">
      <c r="A66" s="69" t="s">
        <v>37</v>
      </c>
      <c r="B66" s="74">
        <v>0</v>
      </c>
      <c r="C66" s="75">
        <v>0</v>
      </c>
      <c r="D66" s="76">
        <v>0</v>
      </c>
      <c r="E66" s="76">
        <v>0</v>
      </c>
      <c r="F66" s="75">
        <v>0</v>
      </c>
      <c r="G66" s="76">
        <v>0</v>
      </c>
      <c r="H66" s="76">
        <v>0</v>
      </c>
      <c r="I66" s="79">
        <v>0</v>
      </c>
    </row>
    <row r="67" spans="1:9" ht="11.25">
      <c r="A67" s="69" t="s">
        <v>38</v>
      </c>
      <c r="B67" s="89">
        <v>199</v>
      </c>
      <c r="C67" s="78">
        <v>25625850</v>
      </c>
      <c r="D67" s="76">
        <v>1</v>
      </c>
      <c r="E67" s="77">
        <v>4</v>
      </c>
      <c r="F67" s="78">
        <v>2900000</v>
      </c>
      <c r="G67" s="77">
        <v>215</v>
      </c>
      <c r="H67" s="76">
        <v>0</v>
      </c>
      <c r="I67" s="79">
        <v>34</v>
      </c>
    </row>
    <row r="68" spans="1:9" ht="12" thickBot="1">
      <c r="A68" s="82" t="s">
        <v>32</v>
      </c>
      <c r="B68" s="90">
        <v>23</v>
      </c>
      <c r="C68" s="91">
        <v>0</v>
      </c>
      <c r="D68" s="85">
        <v>0</v>
      </c>
      <c r="E68" s="85">
        <v>0</v>
      </c>
      <c r="F68" s="84">
        <v>0</v>
      </c>
      <c r="G68" s="86">
        <v>0</v>
      </c>
      <c r="H68" s="85">
        <v>0</v>
      </c>
      <c r="I68" s="87">
        <v>2</v>
      </c>
    </row>
    <row r="69" spans="1:9" ht="11.25">
      <c r="A69" s="92"/>
      <c r="B69" s="93"/>
      <c r="C69" s="94"/>
      <c r="D69" s="95"/>
      <c r="E69" s="95"/>
      <c r="F69" s="96"/>
      <c r="G69" s="93"/>
      <c r="H69" s="95"/>
      <c r="I69" s="93"/>
    </row>
    <row r="70" spans="1:9" ht="13.5" customHeight="1" thickBot="1">
      <c r="A70" s="302" t="s">
        <v>46</v>
      </c>
      <c r="B70" s="300"/>
      <c r="C70" s="300"/>
      <c r="D70" s="300"/>
      <c r="E70" s="300"/>
      <c r="F70" s="300"/>
      <c r="G70" s="300"/>
      <c r="H70" s="300"/>
      <c r="I70" s="301"/>
    </row>
    <row r="71" spans="1:9" ht="11.25">
      <c r="A71" s="69" t="s">
        <v>34</v>
      </c>
      <c r="B71" s="70">
        <f>SUM(B72,B73,B74,B75,B76)</f>
        <v>204</v>
      </c>
      <c r="C71" s="71">
        <f>SUM(C72,C73,C74,C75,C76)</f>
        <v>56429500</v>
      </c>
      <c r="D71" s="72">
        <f>SUM(D72,D73,D74,D75,D76)</f>
        <v>0</v>
      </c>
      <c r="E71" s="72">
        <f>SUM(E72,E73,E74,E75,E76)</f>
        <v>0</v>
      </c>
      <c r="F71" s="71">
        <v>51765000</v>
      </c>
      <c r="G71" s="72">
        <f>SUM(G72,G73,G74,G75,G76)</f>
        <v>105</v>
      </c>
      <c r="H71" s="72">
        <f>SUM(H72,H73,H74,H75,H76)</f>
        <v>1</v>
      </c>
      <c r="I71" s="73">
        <f>SUM(I76,I75,I74,I73,I72)</f>
        <v>15</v>
      </c>
    </row>
    <row r="72" spans="1:9" ht="11.25">
      <c r="A72" s="69" t="s">
        <v>35</v>
      </c>
      <c r="B72" s="89">
        <v>17</v>
      </c>
      <c r="C72" s="78">
        <v>16450000</v>
      </c>
      <c r="D72" s="76">
        <v>0</v>
      </c>
      <c r="E72" s="77">
        <v>0</v>
      </c>
      <c r="F72" s="78">
        <v>0</v>
      </c>
      <c r="G72" s="77">
        <v>28</v>
      </c>
      <c r="H72" s="76">
        <v>0</v>
      </c>
      <c r="I72" s="79">
        <v>1</v>
      </c>
    </row>
    <row r="73" spans="1:9" s="57" customFormat="1" ht="11.25">
      <c r="A73" s="69" t="s">
        <v>36</v>
      </c>
      <c r="B73" s="74">
        <v>0</v>
      </c>
      <c r="C73" s="75">
        <v>0</v>
      </c>
      <c r="D73" s="76">
        <v>0</v>
      </c>
      <c r="E73" s="76">
        <v>0</v>
      </c>
      <c r="F73" s="75">
        <v>0</v>
      </c>
      <c r="G73" s="76">
        <v>0</v>
      </c>
      <c r="H73" s="76">
        <v>0</v>
      </c>
      <c r="I73" s="80">
        <v>0</v>
      </c>
    </row>
    <row r="74" spans="1:10" ht="11.25">
      <c r="A74" s="69" t="s">
        <v>37</v>
      </c>
      <c r="B74" s="74">
        <v>0</v>
      </c>
      <c r="C74" s="75">
        <v>0</v>
      </c>
      <c r="D74" s="76">
        <v>0</v>
      </c>
      <c r="E74" s="76">
        <v>0</v>
      </c>
      <c r="F74" s="75">
        <v>0</v>
      </c>
      <c r="G74" s="76">
        <v>0</v>
      </c>
      <c r="H74" s="76">
        <v>0</v>
      </c>
      <c r="I74" s="80">
        <v>0</v>
      </c>
      <c r="J74" s="48"/>
    </row>
    <row r="75" spans="1:10" ht="11.25">
      <c r="A75" s="69" t="s">
        <v>38</v>
      </c>
      <c r="B75" s="89">
        <v>187</v>
      </c>
      <c r="C75" s="78">
        <v>39979500</v>
      </c>
      <c r="D75" s="76">
        <v>0</v>
      </c>
      <c r="E75" s="76">
        <v>0</v>
      </c>
      <c r="F75" s="75">
        <v>0</v>
      </c>
      <c r="G75" s="77">
        <v>77</v>
      </c>
      <c r="H75" s="76">
        <v>1</v>
      </c>
      <c r="I75" s="79">
        <v>14</v>
      </c>
      <c r="J75" s="48"/>
    </row>
    <row r="76" spans="1:10" ht="12" thickBot="1">
      <c r="A76" s="82" t="s">
        <v>32</v>
      </c>
      <c r="B76" s="83">
        <v>0</v>
      </c>
      <c r="C76" s="84">
        <v>0</v>
      </c>
      <c r="D76" s="85">
        <v>0</v>
      </c>
      <c r="E76" s="85">
        <v>0</v>
      </c>
      <c r="F76" s="84">
        <v>0</v>
      </c>
      <c r="G76" s="85">
        <v>0</v>
      </c>
      <c r="H76" s="85">
        <v>0</v>
      </c>
      <c r="I76" s="88">
        <v>0</v>
      </c>
      <c r="J76" s="48"/>
    </row>
    <row r="77" spans="1:10" ht="13.5" customHeight="1" thickBot="1">
      <c r="A77" s="299" t="s">
        <v>47</v>
      </c>
      <c r="B77" s="300"/>
      <c r="C77" s="300"/>
      <c r="D77" s="300"/>
      <c r="E77" s="300"/>
      <c r="F77" s="300"/>
      <c r="G77" s="300"/>
      <c r="H77" s="300"/>
      <c r="I77" s="301"/>
      <c r="J77" s="48"/>
    </row>
    <row r="78" spans="1:10" ht="11.25">
      <c r="A78" s="69" t="s">
        <v>34</v>
      </c>
      <c r="B78" s="70">
        <f>SUM(B79,B80,B81,B82,B83)</f>
        <v>144</v>
      </c>
      <c r="C78" s="71">
        <f>SUM(C79,C80,C81,C82,C83)</f>
        <v>13006000</v>
      </c>
      <c r="D78" s="72">
        <f>SUM(D79,D80,D81,D82,D83)</f>
        <v>1</v>
      </c>
      <c r="E78" s="72">
        <f>SUM(E79,E80,E81,E82,E83)</f>
        <v>1</v>
      </c>
      <c r="F78" s="71">
        <v>50000</v>
      </c>
      <c r="G78" s="72">
        <f>SUM(G79,G80,G81,G82,G83)</f>
        <v>98</v>
      </c>
      <c r="H78" s="72">
        <f>SUM(H79,H80,H81,H82,H83)</f>
        <v>0</v>
      </c>
      <c r="I78" s="73">
        <f>SUM(I83,I82,I81,I80,I79)</f>
        <v>15</v>
      </c>
      <c r="J78" s="48"/>
    </row>
    <row r="79" spans="1:10" ht="11.25">
      <c r="A79" s="69" t="s">
        <v>35</v>
      </c>
      <c r="B79" s="89">
        <v>16</v>
      </c>
      <c r="C79" s="78">
        <v>4870000</v>
      </c>
      <c r="D79" s="76">
        <v>0</v>
      </c>
      <c r="E79" s="76">
        <v>1</v>
      </c>
      <c r="F79" s="75">
        <v>7000000</v>
      </c>
      <c r="G79" s="77">
        <v>25</v>
      </c>
      <c r="H79" s="76">
        <v>0</v>
      </c>
      <c r="I79" s="79">
        <v>3</v>
      </c>
      <c r="J79" s="48"/>
    </row>
    <row r="80" spans="1:12" s="57" customFormat="1" ht="11.25">
      <c r="A80" s="69" t="s">
        <v>36</v>
      </c>
      <c r="B80" s="74">
        <v>0</v>
      </c>
      <c r="C80" s="75">
        <v>0</v>
      </c>
      <c r="D80" s="76">
        <v>0</v>
      </c>
      <c r="E80" s="76">
        <v>0</v>
      </c>
      <c r="F80" s="75">
        <v>0</v>
      </c>
      <c r="G80" s="76">
        <v>0</v>
      </c>
      <c r="H80" s="76">
        <v>0</v>
      </c>
      <c r="I80" s="80">
        <v>0</v>
      </c>
      <c r="L80" s="58"/>
    </row>
    <row r="81" spans="1:9" ht="11.25">
      <c r="A81" s="69" t="s">
        <v>37</v>
      </c>
      <c r="B81" s="74">
        <v>0</v>
      </c>
      <c r="C81" s="75">
        <v>0</v>
      </c>
      <c r="D81" s="76">
        <v>0</v>
      </c>
      <c r="E81" s="76">
        <v>0</v>
      </c>
      <c r="F81" s="75">
        <v>0</v>
      </c>
      <c r="G81" s="76">
        <v>0</v>
      </c>
      <c r="H81" s="76">
        <v>0</v>
      </c>
      <c r="I81" s="80">
        <v>0</v>
      </c>
    </row>
    <row r="82" spans="1:9" ht="11.25">
      <c r="A82" s="69" t="s">
        <v>38</v>
      </c>
      <c r="B82" s="89">
        <v>128</v>
      </c>
      <c r="C82" s="78">
        <v>8136000</v>
      </c>
      <c r="D82" s="76">
        <v>1</v>
      </c>
      <c r="E82" s="76">
        <v>0</v>
      </c>
      <c r="F82" s="75">
        <v>0</v>
      </c>
      <c r="G82" s="77">
        <v>73</v>
      </c>
      <c r="H82" s="76">
        <v>0</v>
      </c>
      <c r="I82" s="79">
        <v>12</v>
      </c>
    </row>
    <row r="83" spans="1:9" ht="12" thickBot="1">
      <c r="A83" s="82" t="s">
        <v>32</v>
      </c>
      <c r="B83" s="83">
        <v>0</v>
      </c>
      <c r="C83" s="84">
        <v>0</v>
      </c>
      <c r="D83" s="85">
        <v>0</v>
      </c>
      <c r="E83" s="85">
        <v>0</v>
      </c>
      <c r="F83" s="84">
        <v>0</v>
      </c>
      <c r="G83" s="85">
        <v>0</v>
      </c>
      <c r="H83" s="85">
        <v>0</v>
      </c>
      <c r="I83" s="88">
        <v>0</v>
      </c>
    </row>
    <row r="84" spans="1:9" ht="16.5" customHeight="1" thickBot="1">
      <c r="A84" s="299" t="s">
        <v>48</v>
      </c>
      <c r="B84" s="300"/>
      <c r="C84" s="300"/>
      <c r="D84" s="300"/>
      <c r="E84" s="300"/>
      <c r="F84" s="300"/>
      <c r="G84" s="300"/>
      <c r="H84" s="300"/>
      <c r="I84" s="301"/>
    </row>
    <row r="85" spans="1:9" ht="11.25">
      <c r="A85" s="69" t="s">
        <v>34</v>
      </c>
      <c r="B85" s="70">
        <f>SUM(B86,B87,B88,B89,B90)</f>
        <v>55</v>
      </c>
      <c r="C85" s="71">
        <f>SUM(C86,C87,C88,C89,C90)</f>
        <v>21035000</v>
      </c>
      <c r="D85" s="72">
        <f>SUM(D86,D87,D88,D89,D90)</f>
        <v>0</v>
      </c>
      <c r="E85" s="72">
        <f>SUM(E86,E87,E88,E89,E90)</f>
        <v>0</v>
      </c>
      <c r="F85" s="71">
        <v>254500</v>
      </c>
      <c r="G85" s="72">
        <f>SUM(G86,G87,G88,G89,G90)</f>
        <v>69</v>
      </c>
      <c r="H85" s="72">
        <f>SUM(H86,H87,H88,H89,H90)</f>
        <v>1</v>
      </c>
      <c r="I85" s="73">
        <f>SUM(I90,I89,I88,I87,I86)</f>
        <v>17</v>
      </c>
    </row>
    <row r="86" spans="1:9" ht="11.25">
      <c r="A86" s="69" t="s">
        <v>35</v>
      </c>
      <c r="B86" s="89">
        <v>8</v>
      </c>
      <c r="C86" s="78">
        <v>9000000</v>
      </c>
      <c r="D86" s="76">
        <v>0</v>
      </c>
      <c r="E86" s="76">
        <v>0</v>
      </c>
      <c r="F86" s="75">
        <v>0</v>
      </c>
      <c r="G86" s="77">
        <v>39</v>
      </c>
      <c r="H86" s="76">
        <v>1</v>
      </c>
      <c r="I86" s="79">
        <v>1</v>
      </c>
    </row>
    <row r="87" spans="1:9" s="57" customFormat="1" ht="11.25">
      <c r="A87" s="69" t="s">
        <v>36</v>
      </c>
      <c r="B87" s="74">
        <v>0</v>
      </c>
      <c r="C87" s="75">
        <v>0</v>
      </c>
      <c r="D87" s="76">
        <v>0</v>
      </c>
      <c r="E87" s="76">
        <v>0</v>
      </c>
      <c r="F87" s="75">
        <v>0</v>
      </c>
      <c r="G87" s="76">
        <v>0</v>
      </c>
      <c r="H87" s="76">
        <v>0</v>
      </c>
      <c r="I87" s="80">
        <v>0</v>
      </c>
    </row>
    <row r="88" spans="1:9" ht="11.25">
      <c r="A88" s="69" t="s">
        <v>37</v>
      </c>
      <c r="B88" s="74">
        <v>0</v>
      </c>
      <c r="C88" s="75">
        <v>0</v>
      </c>
      <c r="D88" s="76">
        <v>0</v>
      </c>
      <c r="E88" s="76">
        <v>0</v>
      </c>
      <c r="F88" s="75">
        <v>0</v>
      </c>
      <c r="G88" s="76">
        <v>0</v>
      </c>
      <c r="H88" s="76">
        <v>0</v>
      </c>
      <c r="I88" s="80">
        <v>0</v>
      </c>
    </row>
    <row r="89" spans="1:9" ht="11.25">
      <c r="A89" s="69" t="s">
        <v>38</v>
      </c>
      <c r="B89" s="89">
        <v>47</v>
      </c>
      <c r="C89" s="78">
        <v>12035000</v>
      </c>
      <c r="D89" s="76">
        <v>0</v>
      </c>
      <c r="E89" s="76">
        <v>0</v>
      </c>
      <c r="F89" s="75">
        <v>0</v>
      </c>
      <c r="G89" s="77">
        <v>30</v>
      </c>
      <c r="H89" s="76">
        <v>0</v>
      </c>
      <c r="I89" s="79">
        <v>16</v>
      </c>
    </row>
    <row r="90" spans="1:9" ht="12" thickBot="1">
      <c r="A90" s="82" t="s">
        <v>32</v>
      </c>
      <c r="B90" s="83">
        <v>0</v>
      </c>
      <c r="C90" s="84">
        <v>0</v>
      </c>
      <c r="D90" s="85">
        <v>0</v>
      </c>
      <c r="E90" s="85">
        <v>0</v>
      </c>
      <c r="F90" s="84">
        <v>0</v>
      </c>
      <c r="G90" s="85">
        <v>0</v>
      </c>
      <c r="H90" s="85">
        <v>0</v>
      </c>
      <c r="I90" s="88">
        <v>0</v>
      </c>
    </row>
    <row r="91" spans="1:9" ht="13.5" customHeight="1" thickBot="1">
      <c r="A91" s="299" t="s">
        <v>49</v>
      </c>
      <c r="B91" s="300"/>
      <c r="C91" s="300"/>
      <c r="D91" s="300"/>
      <c r="E91" s="300"/>
      <c r="F91" s="300"/>
      <c r="G91" s="300"/>
      <c r="H91" s="300"/>
      <c r="I91" s="301"/>
    </row>
    <row r="92" spans="1:9" ht="11.25">
      <c r="A92" s="69" t="s">
        <v>34</v>
      </c>
      <c r="B92" s="70">
        <f>SUM(B93,B94,B95,B96,B97)</f>
        <v>61</v>
      </c>
      <c r="C92" s="71">
        <f>SUM(C93,C94,C95,C96,C97)</f>
        <v>28938801</v>
      </c>
      <c r="D92" s="72">
        <f>SUM(D93,D94,D95,D96,D97)</f>
        <v>1</v>
      </c>
      <c r="E92" s="72">
        <f>SUM(E93,E94,E95,E96,E97)</f>
        <v>1</v>
      </c>
      <c r="F92" s="71">
        <v>5100000</v>
      </c>
      <c r="G92" s="72">
        <f>SUM(G93,G94,G95,G96,G97)</f>
        <v>38</v>
      </c>
      <c r="H92" s="72">
        <f>SUM(H93,H94,H95,H96,H97)</f>
        <v>1</v>
      </c>
      <c r="I92" s="73">
        <f>SUM(I97,I96,I95,I94,I93)</f>
        <v>6</v>
      </c>
    </row>
    <row r="93" spans="1:9" ht="11.25">
      <c r="A93" s="69" t="s">
        <v>35</v>
      </c>
      <c r="B93" s="89">
        <v>10</v>
      </c>
      <c r="C93" s="78">
        <v>20663801</v>
      </c>
      <c r="D93" s="76">
        <v>0</v>
      </c>
      <c r="E93" s="76">
        <v>1</v>
      </c>
      <c r="F93" s="75">
        <v>50050</v>
      </c>
      <c r="G93" s="77">
        <v>11</v>
      </c>
      <c r="H93" s="76">
        <v>1</v>
      </c>
      <c r="I93" s="79">
        <v>1</v>
      </c>
    </row>
    <row r="94" spans="1:9" s="57" customFormat="1" ht="11.25">
      <c r="A94" s="69" t="s">
        <v>36</v>
      </c>
      <c r="B94" s="74">
        <v>0</v>
      </c>
      <c r="C94" s="75">
        <v>0</v>
      </c>
      <c r="D94" s="76">
        <v>0</v>
      </c>
      <c r="E94" s="76">
        <v>0</v>
      </c>
      <c r="F94" s="75">
        <v>0</v>
      </c>
      <c r="G94" s="76">
        <v>0</v>
      </c>
      <c r="H94" s="76">
        <v>0</v>
      </c>
      <c r="I94" s="80">
        <v>0</v>
      </c>
    </row>
    <row r="95" spans="1:9" ht="11.25">
      <c r="A95" s="69" t="s">
        <v>37</v>
      </c>
      <c r="B95" s="74">
        <v>0</v>
      </c>
      <c r="C95" s="75">
        <v>0</v>
      </c>
      <c r="D95" s="76">
        <v>0</v>
      </c>
      <c r="E95" s="76">
        <v>0</v>
      </c>
      <c r="F95" s="75">
        <v>0</v>
      </c>
      <c r="G95" s="76">
        <v>0</v>
      </c>
      <c r="H95" s="76">
        <v>0</v>
      </c>
      <c r="I95" s="80">
        <v>0</v>
      </c>
    </row>
    <row r="96" spans="1:9" ht="11.25">
      <c r="A96" s="69" t="s">
        <v>38</v>
      </c>
      <c r="B96" s="89">
        <v>51</v>
      </c>
      <c r="C96" s="78">
        <v>8275000</v>
      </c>
      <c r="D96" s="76">
        <v>1</v>
      </c>
      <c r="E96" s="76">
        <v>0</v>
      </c>
      <c r="F96" s="75">
        <v>0</v>
      </c>
      <c r="G96" s="77">
        <v>27</v>
      </c>
      <c r="H96" s="76">
        <v>0</v>
      </c>
      <c r="I96" s="79">
        <v>5</v>
      </c>
    </row>
    <row r="97" spans="1:9" ht="12" thickBot="1">
      <c r="A97" s="82" t="s">
        <v>32</v>
      </c>
      <c r="B97" s="90">
        <v>0</v>
      </c>
      <c r="C97" s="91">
        <v>0</v>
      </c>
      <c r="D97" s="85">
        <v>0</v>
      </c>
      <c r="E97" s="85">
        <v>0</v>
      </c>
      <c r="F97" s="84">
        <v>0</v>
      </c>
      <c r="G97" s="85">
        <v>0</v>
      </c>
      <c r="H97" s="85">
        <v>0</v>
      </c>
      <c r="I97" s="87">
        <v>0</v>
      </c>
    </row>
    <row r="98" spans="1:11" ht="13.5" customHeight="1" thickBot="1">
      <c r="A98" s="299" t="s">
        <v>50</v>
      </c>
      <c r="B98" s="300"/>
      <c r="C98" s="300"/>
      <c r="D98" s="300"/>
      <c r="E98" s="300"/>
      <c r="F98" s="300"/>
      <c r="G98" s="300"/>
      <c r="H98" s="300"/>
      <c r="I98" s="301"/>
      <c r="J98" s="57"/>
      <c r="K98" s="57"/>
    </row>
    <row r="99" spans="1:11" ht="11.25">
      <c r="A99" s="69" t="s">
        <v>34</v>
      </c>
      <c r="B99" s="70">
        <f>SUM(B100,B101,B102,B103,B104)</f>
        <v>326</v>
      </c>
      <c r="C99" s="71">
        <f>SUM(C100,C101,C102,C103,C104)</f>
        <v>29101250</v>
      </c>
      <c r="D99" s="72">
        <f>SUM(D100,D101,D102,D103,D104)</f>
        <v>2</v>
      </c>
      <c r="E99" s="72">
        <f>SUM(E100,E101,E102,E103,E104)</f>
        <v>2</v>
      </c>
      <c r="F99" s="71">
        <v>320000</v>
      </c>
      <c r="G99" s="72">
        <f>SUM(G100,G101,G102,G103,G104)</f>
        <v>292</v>
      </c>
      <c r="H99" s="72">
        <f>SUM(H100,H101,H102,H103,H104)</f>
        <v>1</v>
      </c>
      <c r="I99" s="73">
        <f>SUM(I104,I103,I102,I101,I100)</f>
        <v>54</v>
      </c>
      <c r="J99" s="57"/>
      <c r="K99" s="57"/>
    </row>
    <row r="100" spans="1:11" ht="11.25">
      <c r="A100" s="69" t="s">
        <v>35</v>
      </c>
      <c r="B100" s="89">
        <v>12</v>
      </c>
      <c r="C100" s="78">
        <v>1850000</v>
      </c>
      <c r="D100" s="76">
        <v>1</v>
      </c>
      <c r="E100" s="77">
        <v>1</v>
      </c>
      <c r="F100" s="78">
        <v>3100000</v>
      </c>
      <c r="G100" s="77">
        <v>34</v>
      </c>
      <c r="H100" s="76">
        <v>1</v>
      </c>
      <c r="I100" s="79">
        <v>5</v>
      </c>
      <c r="J100" s="57"/>
      <c r="K100" s="57"/>
    </row>
    <row r="101" spans="1:9" s="57" customFormat="1" ht="11.25">
      <c r="A101" s="69" t="s">
        <v>36</v>
      </c>
      <c r="B101" s="74">
        <v>0</v>
      </c>
      <c r="C101" s="75">
        <v>0</v>
      </c>
      <c r="D101" s="76">
        <v>0</v>
      </c>
      <c r="E101" s="76">
        <v>0</v>
      </c>
      <c r="F101" s="75">
        <v>0</v>
      </c>
      <c r="G101" s="76">
        <v>0</v>
      </c>
      <c r="H101" s="76">
        <v>0</v>
      </c>
      <c r="I101" s="80">
        <v>0</v>
      </c>
    </row>
    <row r="102" spans="1:9" ht="11.25">
      <c r="A102" s="69" t="s">
        <v>37</v>
      </c>
      <c r="B102" s="74">
        <v>0</v>
      </c>
      <c r="C102" s="75">
        <v>0</v>
      </c>
      <c r="D102" s="76">
        <v>0</v>
      </c>
      <c r="E102" s="76">
        <v>0</v>
      </c>
      <c r="F102" s="75">
        <v>0</v>
      </c>
      <c r="G102" s="76">
        <v>0</v>
      </c>
      <c r="H102" s="76">
        <v>0</v>
      </c>
      <c r="I102" s="80">
        <v>0</v>
      </c>
    </row>
    <row r="103" spans="1:9" ht="11.25">
      <c r="A103" s="69" t="s">
        <v>38</v>
      </c>
      <c r="B103" s="89">
        <v>314</v>
      </c>
      <c r="C103" s="78">
        <v>27251250</v>
      </c>
      <c r="D103" s="76">
        <v>1</v>
      </c>
      <c r="E103" s="77">
        <v>1</v>
      </c>
      <c r="F103" s="78">
        <v>75000</v>
      </c>
      <c r="G103" s="77">
        <v>258</v>
      </c>
      <c r="H103" s="76">
        <v>0</v>
      </c>
      <c r="I103" s="79">
        <v>49</v>
      </c>
    </row>
    <row r="104" spans="1:9" ht="12" thickBot="1">
      <c r="A104" s="82" t="s">
        <v>32</v>
      </c>
      <c r="B104" s="83">
        <v>0</v>
      </c>
      <c r="C104" s="84">
        <v>0</v>
      </c>
      <c r="D104" s="85">
        <v>0</v>
      </c>
      <c r="E104" s="85">
        <v>0</v>
      </c>
      <c r="F104" s="84">
        <v>0</v>
      </c>
      <c r="G104" s="85">
        <v>0</v>
      </c>
      <c r="H104" s="85">
        <v>0</v>
      </c>
      <c r="I104" s="88">
        <v>0</v>
      </c>
    </row>
    <row r="105" spans="1:9" ht="14.25" customHeight="1" thickBot="1">
      <c r="A105" s="299" t="s">
        <v>51</v>
      </c>
      <c r="B105" s="300"/>
      <c r="C105" s="300"/>
      <c r="D105" s="300"/>
      <c r="E105" s="300"/>
      <c r="F105" s="300"/>
      <c r="G105" s="300"/>
      <c r="H105" s="300"/>
      <c r="I105" s="301"/>
    </row>
    <row r="106" spans="1:9" ht="11.25">
      <c r="A106" s="69" t="s">
        <v>34</v>
      </c>
      <c r="B106" s="70">
        <f>SUM(B107,B108,B109,B110,B111)</f>
        <v>169</v>
      </c>
      <c r="C106" s="71">
        <f>SUM(C107,C108,C109,C110,C111)</f>
        <v>18945000</v>
      </c>
      <c r="D106" s="72">
        <f>SUM(D107,D108,D109,D110,D111)</f>
        <v>2</v>
      </c>
      <c r="E106" s="72">
        <f>SUM(E107,E108,E109,E110,E111)</f>
        <v>2</v>
      </c>
      <c r="F106" s="71">
        <v>650000</v>
      </c>
      <c r="G106" s="72">
        <f>SUM(G107,G108,G109,G110,G111)</f>
        <v>167</v>
      </c>
      <c r="H106" s="72">
        <f>SUM(H107,H108,H109,H110,H111)</f>
        <v>0</v>
      </c>
      <c r="I106" s="73">
        <f>SUM(I111,I110,I109,I108,I107)</f>
        <v>17</v>
      </c>
    </row>
    <row r="107" spans="1:9" ht="11.25">
      <c r="A107" s="69" t="s">
        <v>35</v>
      </c>
      <c r="B107" s="89">
        <v>9</v>
      </c>
      <c r="C107" s="78">
        <v>1440000</v>
      </c>
      <c r="D107" s="76">
        <v>0</v>
      </c>
      <c r="E107" s="77">
        <v>2</v>
      </c>
      <c r="F107" s="78">
        <v>1800000</v>
      </c>
      <c r="G107" s="77">
        <v>30</v>
      </c>
      <c r="H107" s="76">
        <v>0</v>
      </c>
      <c r="I107" s="79">
        <v>1</v>
      </c>
    </row>
    <row r="108" spans="1:9" s="57" customFormat="1" ht="11.25">
      <c r="A108" s="69" t="s">
        <v>36</v>
      </c>
      <c r="B108" s="74">
        <v>0</v>
      </c>
      <c r="C108" s="75">
        <v>0</v>
      </c>
      <c r="D108" s="76">
        <v>0</v>
      </c>
      <c r="E108" s="76">
        <v>0</v>
      </c>
      <c r="F108" s="75">
        <v>0</v>
      </c>
      <c r="G108" s="76">
        <v>0</v>
      </c>
      <c r="H108" s="76">
        <v>0</v>
      </c>
      <c r="I108" s="80">
        <v>0</v>
      </c>
    </row>
    <row r="109" spans="1:9" ht="11.25">
      <c r="A109" s="69" t="s">
        <v>37</v>
      </c>
      <c r="B109" s="74">
        <v>0</v>
      </c>
      <c r="C109" s="75">
        <v>0</v>
      </c>
      <c r="D109" s="76">
        <v>0</v>
      </c>
      <c r="E109" s="76">
        <v>0</v>
      </c>
      <c r="F109" s="75">
        <v>0</v>
      </c>
      <c r="G109" s="76">
        <v>0</v>
      </c>
      <c r="H109" s="76">
        <v>0</v>
      </c>
      <c r="I109" s="80">
        <v>0</v>
      </c>
    </row>
    <row r="110" spans="1:9" ht="11.25">
      <c r="A110" s="69" t="s">
        <v>38</v>
      </c>
      <c r="B110" s="89">
        <v>160</v>
      </c>
      <c r="C110" s="78">
        <v>17505000</v>
      </c>
      <c r="D110" s="76">
        <v>2</v>
      </c>
      <c r="E110" s="77">
        <v>0</v>
      </c>
      <c r="F110" s="78">
        <v>0</v>
      </c>
      <c r="G110" s="77">
        <v>137</v>
      </c>
      <c r="H110" s="76">
        <v>0</v>
      </c>
      <c r="I110" s="79">
        <v>16</v>
      </c>
    </row>
    <row r="111" spans="1:9" ht="12" thickBot="1">
      <c r="A111" s="82" t="s">
        <v>32</v>
      </c>
      <c r="B111" s="83">
        <v>0</v>
      </c>
      <c r="C111" s="84">
        <v>0</v>
      </c>
      <c r="D111" s="85">
        <v>0</v>
      </c>
      <c r="E111" s="85">
        <v>0</v>
      </c>
      <c r="F111" s="84">
        <v>0</v>
      </c>
      <c r="G111" s="85">
        <v>0</v>
      </c>
      <c r="H111" s="85">
        <v>0</v>
      </c>
      <c r="I111" s="88">
        <v>0</v>
      </c>
    </row>
    <row r="112" spans="1:9" ht="13.5" customHeight="1" thickBot="1">
      <c r="A112" s="302" t="s">
        <v>52</v>
      </c>
      <c r="B112" s="300"/>
      <c r="C112" s="300"/>
      <c r="D112" s="300"/>
      <c r="E112" s="300"/>
      <c r="F112" s="300"/>
      <c r="G112" s="300"/>
      <c r="H112" s="300"/>
      <c r="I112" s="301"/>
    </row>
    <row r="113" spans="1:9" ht="11.25">
      <c r="A113" s="69" t="s">
        <v>34</v>
      </c>
      <c r="B113" s="70">
        <f aca="true" t="shared" si="3" ref="B113:H113">SUM(B114,B115,B116,B117,B118)</f>
        <v>5</v>
      </c>
      <c r="C113" s="71">
        <f t="shared" si="3"/>
        <v>905000</v>
      </c>
      <c r="D113" s="72">
        <f t="shared" si="3"/>
        <v>0</v>
      </c>
      <c r="E113" s="72">
        <f t="shared" si="3"/>
        <v>0</v>
      </c>
      <c r="F113" s="71">
        <f t="shared" si="3"/>
        <v>0</v>
      </c>
      <c r="G113" s="72">
        <f t="shared" si="3"/>
        <v>5</v>
      </c>
      <c r="H113" s="72">
        <f t="shared" si="3"/>
        <v>0</v>
      </c>
      <c r="I113" s="73">
        <f>SUM(I118,I117,I116,I115,I114)</f>
        <v>2</v>
      </c>
    </row>
    <row r="114" spans="1:9" ht="11.25">
      <c r="A114" s="69" t="s">
        <v>35</v>
      </c>
      <c r="B114" s="74">
        <v>0</v>
      </c>
      <c r="C114" s="75">
        <v>0</v>
      </c>
      <c r="D114" s="76">
        <v>0</v>
      </c>
      <c r="E114" s="76">
        <v>0</v>
      </c>
      <c r="F114" s="75">
        <v>0</v>
      </c>
      <c r="G114" s="77">
        <v>2</v>
      </c>
      <c r="H114" s="76">
        <v>0</v>
      </c>
      <c r="I114" s="80">
        <v>0</v>
      </c>
    </row>
    <row r="115" spans="1:9" ht="11.25">
      <c r="A115" s="69" t="s">
        <v>36</v>
      </c>
      <c r="B115" s="74">
        <v>0</v>
      </c>
      <c r="C115" s="75">
        <v>0</v>
      </c>
      <c r="D115" s="76">
        <v>0</v>
      </c>
      <c r="E115" s="76">
        <v>0</v>
      </c>
      <c r="F115" s="75">
        <v>0</v>
      </c>
      <c r="G115" s="76">
        <v>0</v>
      </c>
      <c r="H115" s="76">
        <v>0</v>
      </c>
      <c r="I115" s="80">
        <v>0</v>
      </c>
    </row>
    <row r="116" spans="1:13" s="57" customFormat="1" ht="11.25">
      <c r="A116" s="69" t="s">
        <v>37</v>
      </c>
      <c r="B116" s="74">
        <v>0</v>
      </c>
      <c r="C116" s="75">
        <v>0</v>
      </c>
      <c r="D116" s="76">
        <v>0</v>
      </c>
      <c r="E116" s="76">
        <v>0</v>
      </c>
      <c r="F116" s="75">
        <v>0</v>
      </c>
      <c r="G116" s="76">
        <v>0</v>
      </c>
      <c r="H116" s="76">
        <v>0</v>
      </c>
      <c r="I116" s="80">
        <v>0</v>
      </c>
      <c r="L116" s="58"/>
      <c r="M116" s="59"/>
    </row>
    <row r="117" spans="1:9" ht="11.25">
      <c r="A117" s="69" t="s">
        <v>38</v>
      </c>
      <c r="B117" s="89">
        <v>5</v>
      </c>
      <c r="C117" s="78">
        <v>905000</v>
      </c>
      <c r="D117" s="76">
        <v>0</v>
      </c>
      <c r="E117" s="76">
        <v>0</v>
      </c>
      <c r="F117" s="75">
        <v>0</v>
      </c>
      <c r="G117" s="77">
        <v>3</v>
      </c>
      <c r="H117" s="76">
        <v>0</v>
      </c>
      <c r="I117" s="80">
        <v>1</v>
      </c>
    </row>
    <row r="118" spans="1:9" ht="12" thickBot="1">
      <c r="A118" s="82" t="s">
        <v>32</v>
      </c>
      <c r="B118" s="90">
        <v>0</v>
      </c>
      <c r="C118" s="91">
        <v>0</v>
      </c>
      <c r="D118" s="85">
        <v>0</v>
      </c>
      <c r="E118" s="85">
        <v>0</v>
      </c>
      <c r="F118" s="84">
        <v>0</v>
      </c>
      <c r="G118" s="85">
        <v>0</v>
      </c>
      <c r="H118" s="85">
        <v>0</v>
      </c>
      <c r="I118" s="88">
        <v>1</v>
      </c>
    </row>
    <row r="119" spans="1:9" ht="14.25" customHeight="1" thickBot="1">
      <c r="A119" s="299" t="s">
        <v>53</v>
      </c>
      <c r="B119" s="300"/>
      <c r="C119" s="300"/>
      <c r="D119" s="300"/>
      <c r="E119" s="300"/>
      <c r="F119" s="300"/>
      <c r="G119" s="300"/>
      <c r="H119" s="300"/>
      <c r="I119" s="301"/>
    </row>
    <row r="120" spans="1:9" ht="11.25">
      <c r="A120" s="69" t="s">
        <v>34</v>
      </c>
      <c r="B120" s="70">
        <f>SUM(B121,B122,B123,B124,B125)</f>
        <v>84</v>
      </c>
      <c r="C120" s="71">
        <f>SUM(C121,C122,C123,C124,C125)</f>
        <v>11114000</v>
      </c>
      <c r="D120" s="72">
        <f>SUM(D121,D122,D123,D124,D125)</f>
        <v>1</v>
      </c>
      <c r="E120" s="72">
        <f>SUM(E121,E122,E123,E124,E125)</f>
        <v>1</v>
      </c>
      <c r="F120" s="71">
        <f>SUM(F121,F122,F123,F124,F125)</f>
        <v>93000</v>
      </c>
      <c r="G120" s="72">
        <f>SUM(G122,G121,G123,G124:G125)</f>
        <v>79</v>
      </c>
      <c r="H120" s="72">
        <f>SUM(H121,H122,H123,H124,H125)</f>
        <v>0</v>
      </c>
      <c r="I120" s="73">
        <f>SUM(I125,I124,I123,I122,I121)</f>
        <v>19</v>
      </c>
    </row>
    <row r="121" spans="1:9" ht="11.25">
      <c r="A121" s="69" t="s">
        <v>35</v>
      </c>
      <c r="B121" s="89">
        <v>8</v>
      </c>
      <c r="C121" s="78">
        <v>3250000</v>
      </c>
      <c r="D121" s="76">
        <v>0</v>
      </c>
      <c r="E121" s="76">
        <v>1</v>
      </c>
      <c r="F121" s="75">
        <v>93000</v>
      </c>
      <c r="G121" s="77">
        <v>34</v>
      </c>
      <c r="H121" s="76">
        <v>0</v>
      </c>
      <c r="I121" s="79">
        <v>1</v>
      </c>
    </row>
    <row r="122" spans="1:9" ht="11.25">
      <c r="A122" s="69" t="s">
        <v>36</v>
      </c>
      <c r="B122" s="74">
        <v>0</v>
      </c>
      <c r="C122" s="75">
        <v>0</v>
      </c>
      <c r="D122" s="76">
        <v>0</v>
      </c>
      <c r="E122" s="76">
        <v>0</v>
      </c>
      <c r="F122" s="75">
        <v>0</v>
      </c>
      <c r="G122" s="76">
        <v>0</v>
      </c>
      <c r="H122" s="76">
        <v>0</v>
      </c>
      <c r="I122" s="80">
        <v>0</v>
      </c>
    </row>
    <row r="123" spans="1:9" ht="11.25">
      <c r="A123" s="69" t="s">
        <v>37</v>
      </c>
      <c r="B123" s="74">
        <v>0</v>
      </c>
      <c r="C123" s="75">
        <v>0</v>
      </c>
      <c r="D123" s="76">
        <v>0</v>
      </c>
      <c r="E123" s="76">
        <v>0</v>
      </c>
      <c r="F123" s="75">
        <v>0</v>
      </c>
      <c r="G123" s="76">
        <v>0</v>
      </c>
      <c r="H123" s="76">
        <v>0</v>
      </c>
      <c r="I123" s="80">
        <v>0</v>
      </c>
    </row>
    <row r="124" spans="1:9" ht="11.25">
      <c r="A124" s="69" t="s">
        <v>38</v>
      </c>
      <c r="B124" s="89">
        <v>76</v>
      </c>
      <c r="C124" s="78">
        <v>7864000</v>
      </c>
      <c r="D124" s="76">
        <v>1</v>
      </c>
      <c r="E124" s="76">
        <v>0</v>
      </c>
      <c r="F124" s="75">
        <v>0</v>
      </c>
      <c r="G124" s="77">
        <v>45</v>
      </c>
      <c r="H124" s="76">
        <v>0</v>
      </c>
      <c r="I124" s="79">
        <v>17</v>
      </c>
    </row>
    <row r="125" spans="1:9" ht="12" thickBot="1">
      <c r="A125" s="82" t="s">
        <v>32</v>
      </c>
      <c r="B125" s="90">
        <v>0</v>
      </c>
      <c r="C125" s="91">
        <v>0</v>
      </c>
      <c r="D125" s="85">
        <v>0</v>
      </c>
      <c r="E125" s="85">
        <v>0</v>
      </c>
      <c r="F125" s="84">
        <v>0</v>
      </c>
      <c r="G125" s="85">
        <v>0</v>
      </c>
      <c r="H125" s="85">
        <v>0</v>
      </c>
      <c r="I125" s="88">
        <v>1</v>
      </c>
    </row>
    <row r="126" spans="1:9" ht="13.5" customHeight="1" thickBot="1">
      <c r="A126" s="302" t="s">
        <v>54</v>
      </c>
      <c r="B126" s="300"/>
      <c r="C126" s="300"/>
      <c r="D126" s="300"/>
      <c r="E126" s="300"/>
      <c r="F126" s="300"/>
      <c r="G126" s="300"/>
      <c r="H126" s="300"/>
      <c r="I126" s="303"/>
    </row>
    <row r="127" spans="1:11" ht="11.25">
      <c r="A127" s="69" t="s">
        <v>34</v>
      </c>
      <c r="B127" s="70">
        <f>SUM(B128,B129,B130,B131,B132)</f>
        <v>95</v>
      </c>
      <c r="C127" s="71">
        <f>SUM(C128,C129,C131,C132)</f>
        <v>10130000</v>
      </c>
      <c r="D127" s="72">
        <f>SUM(D128,D129,D130,D131,D132)</f>
        <v>4</v>
      </c>
      <c r="E127" s="72">
        <f>SUM(E128,E129,E130,E131,E132)</f>
        <v>4</v>
      </c>
      <c r="F127" s="71">
        <v>4808100</v>
      </c>
      <c r="G127" s="72">
        <f>SUM(G129,G128,G130,G131:G132)</f>
        <v>76</v>
      </c>
      <c r="H127" s="72">
        <f>SUM(H128,H129,H130,H131,H132)</f>
        <v>0</v>
      </c>
      <c r="I127" s="73">
        <f>SUM(I132,I131,I130,I129,I128)</f>
        <v>24</v>
      </c>
      <c r="K127" s="97"/>
    </row>
    <row r="128" spans="1:9" ht="11.25">
      <c r="A128" s="69" t="s">
        <v>35</v>
      </c>
      <c r="B128" s="89">
        <v>4</v>
      </c>
      <c r="C128" s="78">
        <v>360000</v>
      </c>
      <c r="D128" s="76">
        <v>0</v>
      </c>
      <c r="E128" s="77">
        <v>4</v>
      </c>
      <c r="F128" s="78">
        <v>23012500</v>
      </c>
      <c r="G128" s="77">
        <v>27</v>
      </c>
      <c r="H128" s="76">
        <v>0</v>
      </c>
      <c r="I128" s="79">
        <v>1</v>
      </c>
    </row>
    <row r="129" spans="1:9" ht="11.25">
      <c r="A129" s="69" t="s">
        <v>36</v>
      </c>
      <c r="B129" s="74">
        <v>0</v>
      </c>
      <c r="C129" s="75">
        <v>0</v>
      </c>
      <c r="D129" s="76">
        <v>0</v>
      </c>
      <c r="E129" s="76">
        <v>0</v>
      </c>
      <c r="F129" s="75">
        <v>0</v>
      </c>
      <c r="G129" s="76">
        <v>0</v>
      </c>
      <c r="H129" s="76">
        <v>0</v>
      </c>
      <c r="I129" s="80">
        <v>0</v>
      </c>
    </row>
    <row r="130" spans="1:13" s="57" customFormat="1" ht="11.25">
      <c r="A130" s="69" t="s">
        <v>37</v>
      </c>
      <c r="B130" s="74">
        <v>0</v>
      </c>
      <c r="C130" s="75">
        <v>0</v>
      </c>
      <c r="D130" s="76">
        <v>0</v>
      </c>
      <c r="E130" s="76">
        <v>0</v>
      </c>
      <c r="F130" s="75">
        <v>0</v>
      </c>
      <c r="G130" s="76">
        <v>0</v>
      </c>
      <c r="H130" s="76">
        <v>0</v>
      </c>
      <c r="I130" s="80">
        <v>0</v>
      </c>
      <c r="L130" s="58"/>
      <c r="M130" s="59"/>
    </row>
    <row r="131" spans="1:9" ht="11.25">
      <c r="A131" s="69" t="s">
        <v>38</v>
      </c>
      <c r="B131" s="89">
        <v>91</v>
      </c>
      <c r="C131" s="78">
        <v>9770000</v>
      </c>
      <c r="D131" s="76">
        <v>4</v>
      </c>
      <c r="E131" s="76">
        <v>0</v>
      </c>
      <c r="F131" s="75">
        <v>0</v>
      </c>
      <c r="G131" s="77">
        <v>49</v>
      </c>
      <c r="H131" s="76">
        <v>0</v>
      </c>
      <c r="I131" s="79">
        <v>23</v>
      </c>
    </row>
    <row r="132" spans="1:9" ht="12" thickBot="1">
      <c r="A132" s="82" t="s">
        <v>32</v>
      </c>
      <c r="B132" s="83">
        <v>0</v>
      </c>
      <c r="C132" s="84">
        <v>0</v>
      </c>
      <c r="D132" s="85">
        <v>0</v>
      </c>
      <c r="E132" s="85">
        <v>0</v>
      </c>
      <c r="F132" s="84">
        <v>0</v>
      </c>
      <c r="G132" s="85">
        <v>0</v>
      </c>
      <c r="H132" s="85">
        <v>0</v>
      </c>
      <c r="I132" s="88">
        <v>0</v>
      </c>
    </row>
    <row r="133" spans="1:9" ht="14.25" customHeight="1" thickBot="1">
      <c r="A133" s="299" t="s">
        <v>55</v>
      </c>
      <c r="B133" s="300"/>
      <c r="C133" s="300"/>
      <c r="D133" s="300"/>
      <c r="E133" s="300"/>
      <c r="F133" s="300"/>
      <c r="G133" s="300"/>
      <c r="H133" s="300"/>
      <c r="I133" s="301"/>
    </row>
    <row r="134" spans="1:9" ht="11.25">
      <c r="A134" s="69" t="s">
        <v>34</v>
      </c>
      <c r="B134" s="70">
        <f>SUM(B135,B136,B137,B138,B139)</f>
        <v>33</v>
      </c>
      <c r="C134" s="71">
        <f>SUM(C135,C136,C137,C138,C139)</f>
        <v>53375000</v>
      </c>
      <c r="D134" s="72">
        <f>SUM(D135,D136,D137,D138,D139)</f>
        <v>0</v>
      </c>
      <c r="E134" s="72">
        <f>SUM(E135,E136,E137,E138,E139)</f>
        <v>0</v>
      </c>
      <c r="F134" s="71">
        <f>SUM(F135,F136,F137,F138,F139)</f>
        <v>0</v>
      </c>
      <c r="G134" s="72">
        <f>SUM(G136,G135,G137,G138:G139)</f>
        <v>14</v>
      </c>
      <c r="H134" s="72">
        <f>SUM(H135,H136,H137,H138,H139)</f>
        <v>0</v>
      </c>
      <c r="I134" s="73">
        <f>SUM(I139,I138,I137,I136,I135)</f>
        <v>5</v>
      </c>
    </row>
    <row r="135" spans="1:9" ht="11.25">
      <c r="A135" s="69" t="s">
        <v>35</v>
      </c>
      <c r="B135" s="89">
        <v>1</v>
      </c>
      <c r="C135" s="78">
        <v>150000</v>
      </c>
      <c r="D135" s="76">
        <v>0</v>
      </c>
      <c r="E135" s="76">
        <v>0</v>
      </c>
      <c r="F135" s="75">
        <v>0</v>
      </c>
      <c r="G135" s="77">
        <v>4</v>
      </c>
      <c r="H135" s="76">
        <v>0</v>
      </c>
      <c r="I135" s="79">
        <v>0</v>
      </c>
    </row>
    <row r="136" spans="1:9" ht="11.25">
      <c r="A136" s="69" t="s">
        <v>36</v>
      </c>
      <c r="B136" s="74">
        <v>0</v>
      </c>
      <c r="C136" s="75">
        <v>0</v>
      </c>
      <c r="D136" s="76">
        <v>0</v>
      </c>
      <c r="E136" s="76">
        <v>0</v>
      </c>
      <c r="F136" s="75">
        <v>0</v>
      </c>
      <c r="G136" s="76">
        <v>0</v>
      </c>
      <c r="H136" s="76">
        <v>0</v>
      </c>
      <c r="I136" s="80">
        <v>0</v>
      </c>
    </row>
    <row r="137" spans="1:13" s="57" customFormat="1" ht="11.25">
      <c r="A137" s="69" t="s">
        <v>37</v>
      </c>
      <c r="B137" s="74">
        <v>0</v>
      </c>
      <c r="C137" s="75">
        <v>0</v>
      </c>
      <c r="D137" s="76">
        <v>0</v>
      </c>
      <c r="E137" s="76">
        <v>0</v>
      </c>
      <c r="F137" s="75">
        <v>0</v>
      </c>
      <c r="G137" s="76">
        <v>0</v>
      </c>
      <c r="H137" s="76">
        <v>0</v>
      </c>
      <c r="I137" s="80">
        <v>0</v>
      </c>
      <c r="L137" s="58"/>
      <c r="M137" s="59"/>
    </row>
    <row r="138" spans="1:9" ht="11.25">
      <c r="A138" s="69" t="s">
        <v>38</v>
      </c>
      <c r="B138" s="89">
        <v>32</v>
      </c>
      <c r="C138" s="78">
        <v>53225000</v>
      </c>
      <c r="D138" s="76">
        <v>0</v>
      </c>
      <c r="E138" s="76">
        <v>0</v>
      </c>
      <c r="F138" s="75">
        <v>0</v>
      </c>
      <c r="G138" s="77">
        <v>10</v>
      </c>
      <c r="H138" s="76">
        <v>0</v>
      </c>
      <c r="I138" s="79">
        <v>5</v>
      </c>
    </row>
    <row r="139" spans="1:9" ht="12" thickBot="1">
      <c r="A139" s="82" t="s">
        <v>32</v>
      </c>
      <c r="B139" s="83">
        <v>0</v>
      </c>
      <c r="C139" s="84">
        <v>0</v>
      </c>
      <c r="D139" s="85">
        <v>0</v>
      </c>
      <c r="E139" s="85">
        <v>0</v>
      </c>
      <c r="F139" s="84">
        <v>0</v>
      </c>
      <c r="G139" s="85">
        <v>0</v>
      </c>
      <c r="H139" s="85">
        <v>0</v>
      </c>
      <c r="I139" s="88">
        <v>0</v>
      </c>
    </row>
    <row r="140" spans="1:9" ht="13.5" customHeight="1" thickBot="1">
      <c r="A140" s="299" t="s">
        <v>56</v>
      </c>
      <c r="B140" s="300"/>
      <c r="C140" s="300"/>
      <c r="D140" s="300"/>
      <c r="E140" s="300"/>
      <c r="F140" s="300"/>
      <c r="G140" s="300"/>
      <c r="H140" s="300"/>
      <c r="I140" s="301"/>
    </row>
    <row r="141" spans="1:9" ht="12.75" customHeight="1">
      <c r="A141" s="69" t="s">
        <v>34</v>
      </c>
      <c r="B141" s="70">
        <f>SUM(B142,B143,B144,B145,B146)</f>
        <v>33</v>
      </c>
      <c r="C141" s="71">
        <f>SUM(C142,C143,C144,C145,C146)</f>
        <v>2320000</v>
      </c>
      <c r="D141" s="72">
        <f>SUM(D142,D143,D144,D145,D146)</f>
        <v>1</v>
      </c>
      <c r="E141" s="72">
        <f>SUM(E142,E143,E144,E145,E146)</f>
        <v>1</v>
      </c>
      <c r="F141" s="71">
        <f>SUM(F142,F143,F144,F145,F146)</f>
        <v>900000</v>
      </c>
      <c r="G141" s="72">
        <f>SUM(G143,G142,G144,G145:G146)</f>
        <v>24</v>
      </c>
      <c r="H141" s="72">
        <f>SUM(H142,H143,H144,H145,H146)</f>
        <v>0</v>
      </c>
      <c r="I141" s="73">
        <f>SUM(I146,I145,I144,I143,I142)</f>
        <v>7</v>
      </c>
    </row>
    <row r="142" spans="1:9" ht="11.25">
      <c r="A142" s="69" t="s">
        <v>35</v>
      </c>
      <c r="B142" s="74">
        <v>1</v>
      </c>
      <c r="C142" s="75">
        <v>100000</v>
      </c>
      <c r="D142" s="76">
        <v>0</v>
      </c>
      <c r="E142" s="76">
        <v>1</v>
      </c>
      <c r="F142" s="75">
        <v>900000</v>
      </c>
      <c r="G142" s="76">
        <v>4</v>
      </c>
      <c r="H142" s="76">
        <v>0</v>
      </c>
      <c r="I142" s="79">
        <v>1</v>
      </c>
    </row>
    <row r="143" spans="1:9" ht="11.25">
      <c r="A143" s="69" t="s">
        <v>36</v>
      </c>
      <c r="B143" s="74">
        <v>0</v>
      </c>
      <c r="C143" s="75">
        <v>0</v>
      </c>
      <c r="D143" s="76">
        <v>0</v>
      </c>
      <c r="E143" s="76">
        <v>0</v>
      </c>
      <c r="F143" s="75">
        <v>0</v>
      </c>
      <c r="G143" s="76">
        <v>0</v>
      </c>
      <c r="H143" s="76">
        <v>0</v>
      </c>
      <c r="I143" s="80">
        <v>0</v>
      </c>
    </row>
    <row r="144" spans="1:9" ht="11.25">
      <c r="A144" s="69" t="s">
        <v>37</v>
      </c>
      <c r="B144" s="74">
        <v>0</v>
      </c>
      <c r="C144" s="75">
        <v>0</v>
      </c>
      <c r="D144" s="76">
        <v>0</v>
      </c>
      <c r="E144" s="76">
        <v>0</v>
      </c>
      <c r="F144" s="75">
        <v>0</v>
      </c>
      <c r="G144" s="76">
        <v>0</v>
      </c>
      <c r="H144" s="76">
        <v>0</v>
      </c>
      <c r="I144" s="80">
        <v>0</v>
      </c>
    </row>
    <row r="145" spans="1:9" ht="11.25">
      <c r="A145" s="69" t="s">
        <v>38</v>
      </c>
      <c r="B145" s="89">
        <v>32</v>
      </c>
      <c r="C145" s="75">
        <v>2220000</v>
      </c>
      <c r="D145" s="76">
        <v>1</v>
      </c>
      <c r="E145" s="76">
        <v>0</v>
      </c>
      <c r="F145" s="75">
        <v>0</v>
      </c>
      <c r="G145" s="77">
        <v>20</v>
      </c>
      <c r="H145" s="76">
        <v>0</v>
      </c>
      <c r="I145" s="80">
        <v>6</v>
      </c>
    </row>
    <row r="146" spans="1:9" ht="12" thickBot="1">
      <c r="A146" s="82" t="s">
        <v>32</v>
      </c>
      <c r="B146" s="90">
        <v>0</v>
      </c>
      <c r="C146" s="91">
        <v>0</v>
      </c>
      <c r="D146" s="85">
        <v>0</v>
      </c>
      <c r="E146" s="85">
        <v>0</v>
      </c>
      <c r="F146" s="84">
        <v>0</v>
      </c>
      <c r="G146" s="85">
        <v>0</v>
      </c>
      <c r="H146" s="85">
        <v>0</v>
      </c>
      <c r="I146" s="88">
        <v>0</v>
      </c>
    </row>
    <row r="147" spans="1:9" ht="24.75" customHeight="1" thickBot="1">
      <c r="A147" s="299" t="s">
        <v>57</v>
      </c>
      <c r="B147" s="300"/>
      <c r="C147" s="300"/>
      <c r="D147" s="300"/>
      <c r="E147" s="300"/>
      <c r="F147" s="300"/>
      <c r="G147" s="300"/>
      <c r="H147" s="300"/>
      <c r="I147" s="301"/>
    </row>
    <row r="148" spans="1:9" ht="11.25">
      <c r="A148" s="69" t="s">
        <v>34</v>
      </c>
      <c r="B148" s="70">
        <f>SUM(B149,B150,B151,B152,B153)</f>
        <v>0</v>
      </c>
      <c r="C148" s="71">
        <f>SUM(C149,C150,C151,C152,C153)</f>
        <v>0</v>
      </c>
      <c r="D148" s="72">
        <f>SUM(D149,D150,D151,D152,D153)</f>
        <v>0</v>
      </c>
      <c r="E148" s="72">
        <f>SUM(E149,E150,E151,E152,E153)</f>
        <v>0</v>
      </c>
      <c r="F148" s="71">
        <f>SUM(F149,F150,F151,F152,F153)</f>
        <v>0</v>
      </c>
      <c r="G148" s="72">
        <f>SUM(G150,G149,G151,G152:G153)</f>
        <v>0</v>
      </c>
      <c r="H148" s="72">
        <f>SUM(H149,H150,H151,H152,H153)</f>
        <v>0</v>
      </c>
      <c r="I148" s="73">
        <f>SUM(I153,I152,I151,I150,I149)</f>
        <v>0</v>
      </c>
    </row>
    <row r="149" spans="1:9" ht="11.25">
      <c r="A149" s="69" t="s">
        <v>35</v>
      </c>
      <c r="B149" s="74">
        <v>0</v>
      </c>
      <c r="C149" s="75">
        <v>0</v>
      </c>
      <c r="D149" s="76">
        <v>0</v>
      </c>
      <c r="E149" s="76">
        <v>0</v>
      </c>
      <c r="F149" s="75">
        <v>0</v>
      </c>
      <c r="G149" s="76">
        <v>0</v>
      </c>
      <c r="H149" s="76">
        <v>0</v>
      </c>
      <c r="I149" s="79">
        <v>0</v>
      </c>
    </row>
    <row r="150" spans="1:9" ht="11.25">
      <c r="A150" s="69" t="s">
        <v>36</v>
      </c>
      <c r="B150" s="74">
        <v>0</v>
      </c>
      <c r="C150" s="75">
        <v>0</v>
      </c>
      <c r="D150" s="76">
        <v>0</v>
      </c>
      <c r="E150" s="76">
        <v>0</v>
      </c>
      <c r="F150" s="75">
        <v>0</v>
      </c>
      <c r="G150" s="76">
        <v>0</v>
      </c>
      <c r="H150" s="76">
        <v>0</v>
      </c>
      <c r="I150" s="80">
        <v>0</v>
      </c>
    </row>
    <row r="151" spans="1:13" s="57" customFormat="1" ht="11.25">
      <c r="A151" s="69" t="s">
        <v>37</v>
      </c>
      <c r="B151" s="74">
        <v>0</v>
      </c>
      <c r="C151" s="75">
        <v>0</v>
      </c>
      <c r="D151" s="76">
        <v>0</v>
      </c>
      <c r="E151" s="76">
        <v>0</v>
      </c>
      <c r="F151" s="75">
        <v>0</v>
      </c>
      <c r="G151" s="76">
        <v>0</v>
      </c>
      <c r="H151" s="76">
        <v>0</v>
      </c>
      <c r="I151" s="80">
        <v>0</v>
      </c>
      <c r="L151" s="58"/>
      <c r="M151" s="59"/>
    </row>
    <row r="152" spans="1:9" ht="11.25">
      <c r="A152" s="69" t="s">
        <v>38</v>
      </c>
      <c r="B152" s="89">
        <v>0</v>
      </c>
      <c r="C152" s="78">
        <v>0</v>
      </c>
      <c r="D152" s="76">
        <v>0</v>
      </c>
      <c r="E152" s="76">
        <v>0</v>
      </c>
      <c r="F152" s="75">
        <v>0</v>
      </c>
      <c r="G152" s="77">
        <v>0</v>
      </c>
      <c r="H152" s="76">
        <v>0</v>
      </c>
      <c r="I152" s="80">
        <v>0</v>
      </c>
    </row>
    <row r="153" spans="1:9" ht="12" thickBot="1">
      <c r="A153" s="82" t="s">
        <v>32</v>
      </c>
      <c r="B153" s="90">
        <v>0</v>
      </c>
      <c r="C153" s="91">
        <v>0</v>
      </c>
      <c r="D153" s="85">
        <v>0</v>
      </c>
      <c r="E153" s="85">
        <v>0</v>
      </c>
      <c r="F153" s="84">
        <v>0</v>
      </c>
      <c r="G153" s="85">
        <v>0</v>
      </c>
      <c r="H153" s="85">
        <v>0</v>
      </c>
      <c r="I153" s="88">
        <v>0</v>
      </c>
    </row>
    <row r="154" spans="1:9" ht="13.5" customHeight="1" thickBot="1">
      <c r="A154" s="299" t="s">
        <v>58</v>
      </c>
      <c r="B154" s="300"/>
      <c r="C154" s="300"/>
      <c r="D154" s="300"/>
      <c r="E154" s="300"/>
      <c r="F154" s="300"/>
      <c r="G154" s="300"/>
      <c r="H154" s="300"/>
      <c r="I154" s="301"/>
    </row>
    <row r="155" spans="1:9" ht="11.25">
      <c r="A155" s="69" t="s">
        <v>34</v>
      </c>
      <c r="B155" s="70">
        <f>SUM(B156,B157,B158,B159,B160)</f>
        <v>0</v>
      </c>
      <c r="C155" s="71">
        <f>SUM(C156,C157,C158,C159,C160)</f>
        <v>0</v>
      </c>
      <c r="D155" s="72">
        <f>SUM(D156,D157,D158,D159,D160)</f>
        <v>0</v>
      </c>
      <c r="E155" s="72">
        <f>SUM(E156,E157,E158,E159,E160)</f>
        <v>0</v>
      </c>
      <c r="F155" s="71">
        <f>SUM(F156,F157,F158,F159,F160)</f>
        <v>0</v>
      </c>
      <c r="G155" s="72">
        <f>SUM(G157,G156,G158,G159:G160)</f>
        <v>0</v>
      </c>
      <c r="H155" s="72">
        <f>SUM(H156,H157,H158,H159,H160)</f>
        <v>0</v>
      </c>
      <c r="I155" s="73">
        <f>SUM(I160,I159,I158,I157,I156)</f>
        <v>0</v>
      </c>
    </row>
    <row r="156" spans="1:9" ht="11.25">
      <c r="A156" s="69" t="s">
        <v>35</v>
      </c>
      <c r="B156" s="74">
        <v>0</v>
      </c>
      <c r="C156" s="75">
        <v>0</v>
      </c>
      <c r="D156" s="76">
        <v>0</v>
      </c>
      <c r="E156" s="76">
        <v>0</v>
      </c>
      <c r="F156" s="75">
        <v>0</v>
      </c>
      <c r="G156" s="76">
        <v>0</v>
      </c>
      <c r="H156" s="76">
        <v>0</v>
      </c>
      <c r="I156" s="80">
        <v>0</v>
      </c>
    </row>
    <row r="157" spans="1:9" ht="11.25">
      <c r="A157" s="69" t="s">
        <v>36</v>
      </c>
      <c r="B157" s="74">
        <v>0</v>
      </c>
      <c r="C157" s="75">
        <v>0</v>
      </c>
      <c r="D157" s="76">
        <v>0</v>
      </c>
      <c r="E157" s="76">
        <v>0</v>
      </c>
      <c r="F157" s="75">
        <v>0</v>
      </c>
      <c r="G157" s="76">
        <v>0</v>
      </c>
      <c r="H157" s="76">
        <v>0</v>
      </c>
      <c r="I157" s="80">
        <v>0</v>
      </c>
    </row>
    <row r="158" spans="1:9" ht="11.25">
      <c r="A158" s="69" t="s">
        <v>37</v>
      </c>
      <c r="B158" s="74">
        <v>0</v>
      </c>
      <c r="C158" s="75">
        <v>0</v>
      </c>
      <c r="D158" s="76">
        <v>0</v>
      </c>
      <c r="E158" s="76">
        <v>0</v>
      </c>
      <c r="F158" s="75">
        <v>0</v>
      </c>
      <c r="G158" s="76">
        <v>0</v>
      </c>
      <c r="H158" s="76">
        <v>0</v>
      </c>
      <c r="I158" s="80">
        <v>0</v>
      </c>
    </row>
    <row r="159" spans="1:9" ht="11.25">
      <c r="A159" s="69" t="s">
        <v>38</v>
      </c>
      <c r="B159" s="74">
        <v>0</v>
      </c>
      <c r="C159" s="75">
        <v>0</v>
      </c>
      <c r="D159" s="76">
        <v>0</v>
      </c>
      <c r="E159" s="76">
        <v>0</v>
      </c>
      <c r="F159" s="75">
        <v>0</v>
      </c>
      <c r="G159" s="76">
        <v>0</v>
      </c>
      <c r="H159" s="76">
        <v>0</v>
      </c>
      <c r="I159" s="80">
        <v>0</v>
      </c>
    </row>
    <row r="160" spans="1:9" ht="12" thickBot="1">
      <c r="A160" s="82" t="s">
        <v>59</v>
      </c>
      <c r="B160" s="83">
        <v>0</v>
      </c>
      <c r="C160" s="84">
        <v>0</v>
      </c>
      <c r="D160" s="85">
        <v>0</v>
      </c>
      <c r="E160" s="85">
        <v>0</v>
      </c>
      <c r="F160" s="84">
        <v>0</v>
      </c>
      <c r="G160" s="85">
        <v>0</v>
      </c>
      <c r="H160" s="85">
        <v>0</v>
      </c>
      <c r="I160" s="88">
        <v>0</v>
      </c>
    </row>
    <row r="162" ht="11.25">
      <c r="A162" s="98" t="s">
        <v>19</v>
      </c>
    </row>
  </sheetData>
  <sheetProtection/>
  <mergeCells count="27">
    <mergeCell ref="A1:I1"/>
    <mergeCell ref="A2:I2"/>
    <mergeCell ref="A3:A6"/>
    <mergeCell ref="B3:C3"/>
    <mergeCell ref="D3:F3"/>
    <mergeCell ref="D4:E5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77:I77"/>
    <mergeCell ref="A84:I84"/>
    <mergeCell ref="A140:I140"/>
    <mergeCell ref="A147:I147"/>
    <mergeCell ref="A154:I154"/>
    <mergeCell ref="A98:I98"/>
    <mergeCell ref="A105:I105"/>
    <mergeCell ref="A112:I112"/>
    <mergeCell ref="A119:I119"/>
    <mergeCell ref="A126:I126"/>
    <mergeCell ref="A133:I133"/>
  </mergeCells>
  <printOptions/>
  <pageMargins left="0.7874015748031497" right="0.7086614173228347" top="0" bottom="0.5118110236220472" header="0.31496062992125984" footer="0.31496062992125984"/>
  <pageSetup horizontalDpi="600" verticalDpi="600" orientation="portrait" paperSize="9" r:id="rId1"/>
  <headerFooter>
    <oddFooter>&amp;L&amp;"Arial,Normal"&amp;9 21.05.2010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2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  <col min="12" max="12" width="17.8515625" style="102" bestFit="1" customWidth="1"/>
  </cols>
  <sheetData>
    <row r="2" spans="1:11" ht="18.75" thickBot="1">
      <c r="A2" s="282" t="s">
        <v>60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5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8.75" customHeight="1">
      <c r="A4" s="310" t="s">
        <v>61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2:11" ht="15.75" thickBot="1"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.75" thickBot="1">
      <c r="A6" s="316" t="s">
        <v>62</v>
      </c>
      <c r="B6" s="318" t="s">
        <v>63</v>
      </c>
      <c r="C6" s="319"/>
      <c r="D6" s="320" t="s">
        <v>64</v>
      </c>
      <c r="E6" s="319"/>
      <c r="F6" s="320" t="s">
        <v>65</v>
      </c>
      <c r="G6" s="319"/>
      <c r="H6" s="320" t="s">
        <v>66</v>
      </c>
      <c r="I6" s="319"/>
      <c r="J6" s="320" t="s">
        <v>67</v>
      </c>
      <c r="K6" s="319"/>
    </row>
    <row r="7" spans="1:11" ht="15.75" thickBot="1">
      <c r="A7" s="317"/>
      <c r="B7" s="105" t="s">
        <v>9</v>
      </c>
      <c r="C7" s="106" t="s">
        <v>18</v>
      </c>
      <c r="D7" s="105" t="s">
        <v>9</v>
      </c>
      <c r="E7" s="106" t="s">
        <v>18</v>
      </c>
      <c r="F7" s="105" t="s">
        <v>9</v>
      </c>
      <c r="G7" s="106" t="s">
        <v>18</v>
      </c>
      <c r="H7" s="105" t="s">
        <v>9</v>
      </c>
      <c r="I7" s="106" t="s">
        <v>18</v>
      </c>
      <c r="J7" s="105" t="s">
        <v>9</v>
      </c>
      <c r="K7" s="106" t="s">
        <v>18</v>
      </c>
    </row>
    <row r="8" spans="1:11" ht="15.75" thickBot="1">
      <c r="A8" s="107" t="s">
        <v>68</v>
      </c>
      <c r="B8" s="108">
        <f>SUM(B9,B10,B11,B12,B13,B14,B15,B16,B17,B18,B19,B20,B21,B22,B23,B24,B25,B26,B27,B28,B30)</f>
        <v>4466</v>
      </c>
      <c r="C8" s="109">
        <f>SUM(C9,C10,C11,C12,C13,C14,C15,C16,C17,C18,C19,C20,C21,C22,C23,C24,C25,C26,C27,C28,C29)</f>
        <v>912</v>
      </c>
      <c r="D8" s="109">
        <f aca="true" t="shared" si="0" ref="D8:K8">SUM(D9,D10,D11,D12,D13,D14,D15,D16,D17,D18,D19,D20,D21,D22,D23,D24,D25,D26,D27,D28,D30)</f>
        <v>1521</v>
      </c>
      <c r="E8" s="109">
        <f t="shared" si="0"/>
        <v>394</v>
      </c>
      <c r="F8" s="109">
        <f t="shared" si="0"/>
        <v>552</v>
      </c>
      <c r="G8" s="109">
        <f t="shared" si="0"/>
        <v>131</v>
      </c>
      <c r="H8" s="109">
        <f t="shared" si="0"/>
        <v>298</v>
      </c>
      <c r="I8" s="109">
        <f t="shared" si="0"/>
        <v>61</v>
      </c>
      <c r="J8" s="109">
        <f t="shared" si="0"/>
        <v>2095</v>
      </c>
      <c r="K8" s="109">
        <f t="shared" si="0"/>
        <v>326</v>
      </c>
    </row>
    <row r="9" spans="1:12" ht="26.25" customHeight="1">
      <c r="A9" s="110" t="s">
        <v>69</v>
      </c>
      <c r="B9" s="111">
        <v>204</v>
      </c>
      <c r="C9" s="111">
        <v>23</v>
      </c>
      <c r="D9" s="112">
        <v>24</v>
      </c>
      <c r="E9" s="113">
        <v>5</v>
      </c>
      <c r="F9" s="112">
        <v>12</v>
      </c>
      <c r="G9" s="113">
        <v>0</v>
      </c>
      <c r="H9" s="112">
        <v>10</v>
      </c>
      <c r="I9" s="113">
        <v>3</v>
      </c>
      <c r="J9" s="112">
        <v>158</v>
      </c>
      <c r="K9" s="114">
        <v>15</v>
      </c>
      <c r="L9"/>
    </row>
    <row r="10" spans="1:12" ht="26.25" customHeight="1">
      <c r="A10" s="115" t="s">
        <v>70</v>
      </c>
      <c r="B10" s="116">
        <v>61</v>
      </c>
      <c r="C10" s="116">
        <v>6</v>
      </c>
      <c r="D10" s="117">
        <v>20</v>
      </c>
      <c r="E10" s="118">
        <v>2</v>
      </c>
      <c r="F10" s="117">
        <v>9</v>
      </c>
      <c r="G10" s="118">
        <v>1</v>
      </c>
      <c r="H10" s="117">
        <v>5</v>
      </c>
      <c r="I10" s="118">
        <v>0</v>
      </c>
      <c r="J10" s="112">
        <v>27</v>
      </c>
      <c r="K10" s="119">
        <v>3</v>
      </c>
      <c r="L10"/>
    </row>
    <row r="11" spans="1:12" ht="15">
      <c r="A11" s="115" t="s">
        <v>71</v>
      </c>
      <c r="B11" s="116">
        <v>767</v>
      </c>
      <c r="C11" s="116">
        <v>190</v>
      </c>
      <c r="D11" s="117">
        <v>310</v>
      </c>
      <c r="E11" s="118">
        <v>107</v>
      </c>
      <c r="F11" s="117">
        <v>71</v>
      </c>
      <c r="G11" s="118">
        <v>18</v>
      </c>
      <c r="H11" s="117">
        <v>62</v>
      </c>
      <c r="I11" s="118">
        <v>5</v>
      </c>
      <c r="J11" s="112">
        <v>324</v>
      </c>
      <c r="K11" s="119">
        <v>60</v>
      </c>
      <c r="L11"/>
    </row>
    <row r="12" spans="1:12" ht="36.75" customHeight="1">
      <c r="A12" s="115" t="s">
        <v>72</v>
      </c>
      <c r="B12" s="116">
        <v>68</v>
      </c>
      <c r="C12" s="116">
        <v>22</v>
      </c>
      <c r="D12" s="117">
        <v>25</v>
      </c>
      <c r="E12" s="118">
        <v>4</v>
      </c>
      <c r="F12" s="117">
        <v>27</v>
      </c>
      <c r="G12" s="118">
        <v>18</v>
      </c>
      <c r="H12" s="117">
        <v>2</v>
      </c>
      <c r="I12" s="118">
        <v>0</v>
      </c>
      <c r="J12" s="112">
        <v>14</v>
      </c>
      <c r="K12" s="119">
        <v>0</v>
      </c>
      <c r="L12"/>
    </row>
    <row r="13" spans="1:12" ht="39.75" customHeight="1">
      <c r="A13" s="115" t="s">
        <v>73</v>
      </c>
      <c r="B13" s="116">
        <v>9</v>
      </c>
      <c r="C13" s="116">
        <v>0</v>
      </c>
      <c r="D13" s="117">
        <v>2</v>
      </c>
      <c r="E13" s="118">
        <v>0</v>
      </c>
      <c r="F13" s="117">
        <v>0</v>
      </c>
      <c r="G13" s="118">
        <v>0</v>
      </c>
      <c r="H13" s="117">
        <v>0</v>
      </c>
      <c r="I13" s="118">
        <v>0</v>
      </c>
      <c r="J13" s="112">
        <v>7</v>
      </c>
      <c r="K13" s="119">
        <v>0</v>
      </c>
      <c r="L13"/>
    </row>
    <row r="14" spans="1:12" ht="15">
      <c r="A14" s="115" t="s">
        <v>74</v>
      </c>
      <c r="B14" s="116">
        <v>697</v>
      </c>
      <c r="C14" s="116">
        <v>160</v>
      </c>
      <c r="D14" s="117">
        <v>200</v>
      </c>
      <c r="E14" s="118">
        <v>27</v>
      </c>
      <c r="F14" s="117">
        <v>109</v>
      </c>
      <c r="G14" s="118">
        <v>29</v>
      </c>
      <c r="H14" s="117">
        <v>35</v>
      </c>
      <c r="I14" s="118">
        <v>18</v>
      </c>
      <c r="J14" s="112">
        <v>353</v>
      </c>
      <c r="K14" s="119">
        <v>86</v>
      </c>
      <c r="L14"/>
    </row>
    <row r="15" spans="1:12" ht="47.25" customHeight="1">
      <c r="A15" s="115" t="s">
        <v>75</v>
      </c>
      <c r="B15" s="116">
        <v>1221</v>
      </c>
      <c r="C15" s="116">
        <v>289</v>
      </c>
      <c r="D15" s="117">
        <v>359</v>
      </c>
      <c r="E15" s="118">
        <v>135</v>
      </c>
      <c r="F15" s="117">
        <v>147</v>
      </c>
      <c r="G15" s="118">
        <v>29</v>
      </c>
      <c r="H15" s="117">
        <v>93</v>
      </c>
      <c r="I15" s="118">
        <v>26</v>
      </c>
      <c r="J15" s="112">
        <v>622</v>
      </c>
      <c r="K15" s="119">
        <v>99</v>
      </c>
      <c r="L15"/>
    </row>
    <row r="16" spans="1:12" ht="18" customHeight="1">
      <c r="A16" s="115" t="s">
        <v>76</v>
      </c>
      <c r="B16" s="116">
        <v>230</v>
      </c>
      <c r="C16" s="116">
        <v>41</v>
      </c>
      <c r="D16" s="117">
        <v>77</v>
      </c>
      <c r="E16" s="118">
        <v>30</v>
      </c>
      <c r="F16" s="117">
        <v>6</v>
      </c>
      <c r="G16" s="118">
        <v>3</v>
      </c>
      <c r="H16" s="117">
        <v>21</v>
      </c>
      <c r="I16" s="118">
        <v>0</v>
      </c>
      <c r="J16" s="112">
        <v>126</v>
      </c>
      <c r="K16" s="119">
        <v>8</v>
      </c>
      <c r="L16"/>
    </row>
    <row r="17" spans="1:12" ht="26.25" customHeight="1">
      <c r="A17" s="115" t="s">
        <v>77</v>
      </c>
      <c r="B17" s="116">
        <v>204</v>
      </c>
      <c r="C17" s="116">
        <v>15</v>
      </c>
      <c r="D17" s="117">
        <v>89</v>
      </c>
      <c r="E17" s="118">
        <v>8</v>
      </c>
      <c r="F17" s="117">
        <v>14</v>
      </c>
      <c r="G17" s="118">
        <v>2</v>
      </c>
      <c r="H17" s="117">
        <v>13</v>
      </c>
      <c r="I17" s="118">
        <v>0</v>
      </c>
      <c r="J17" s="112">
        <v>88</v>
      </c>
      <c r="K17" s="119">
        <v>5</v>
      </c>
      <c r="L17"/>
    </row>
    <row r="18" spans="1:12" ht="15">
      <c r="A18" s="115" t="s">
        <v>78</v>
      </c>
      <c r="B18" s="116">
        <v>144</v>
      </c>
      <c r="C18" s="116">
        <v>15</v>
      </c>
      <c r="D18" s="117">
        <v>110</v>
      </c>
      <c r="E18" s="118">
        <v>9</v>
      </c>
      <c r="F18" s="117">
        <v>13</v>
      </c>
      <c r="G18" s="118">
        <v>3</v>
      </c>
      <c r="H18" s="117">
        <v>1</v>
      </c>
      <c r="I18" s="118">
        <v>0</v>
      </c>
      <c r="J18" s="112">
        <v>20</v>
      </c>
      <c r="K18" s="119">
        <v>3</v>
      </c>
      <c r="L18"/>
    </row>
    <row r="19" spans="1:12" ht="25.5" customHeight="1">
      <c r="A19" s="115" t="s">
        <v>79</v>
      </c>
      <c r="B19" s="116">
        <v>55</v>
      </c>
      <c r="C19" s="116">
        <v>17</v>
      </c>
      <c r="D19" s="117">
        <v>22</v>
      </c>
      <c r="E19" s="118">
        <v>7</v>
      </c>
      <c r="F19" s="117">
        <v>10</v>
      </c>
      <c r="G19" s="118">
        <v>4</v>
      </c>
      <c r="H19" s="117">
        <v>3</v>
      </c>
      <c r="I19" s="118">
        <v>0</v>
      </c>
      <c r="J19" s="112">
        <v>20</v>
      </c>
      <c r="K19" s="119">
        <v>6</v>
      </c>
      <c r="L19"/>
    </row>
    <row r="20" spans="1:12" ht="23.25">
      <c r="A20" s="115" t="s">
        <v>80</v>
      </c>
      <c r="B20" s="116">
        <v>61</v>
      </c>
      <c r="C20" s="116">
        <v>6</v>
      </c>
      <c r="D20" s="117">
        <v>27</v>
      </c>
      <c r="E20" s="118">
        <v>3</v>
      </c>
      <c r="F20" s="117">
        <v>6</v>
      </c>
      <c r="G20" s="118">
        <v>1</v>
      </c>
      <c r="H20" s="117">
        <v>3</v>
      </c>
      <c r="I20" s="118">
        <v>0</v>
      </c>
      <c r="J20" s="112">
        <v>25</v>
      </c>
      <c r="K20" s="119">
        <v>2</v>
      </c>
      <c r="L20"/>
    </row>
    <row r="21" spans="1:12" ht="26.25" customHeight="1">
      <c r="A21" s="115" t="s">
        <v>81</v>
      </c>
      <c r="B21" s="116">
        <v>326</v>
      </c>
      <c r="C21" s="116">
        <v>54</v>
      </c>
      <c r="D21" s="117">
        <v>96</v>
      </c>
      <c r="E21" s="118">
        <v>27</v>
      </c>
      <c r="F21" s="117">
        <v>64</v>
      </c>
      <c r="G21" s="118">
        <v>9</v>
      </c>
      <c r="H21" s="117">
        <v>26</v>
      </c>
      <c r="I21" s="118">
        <v>4</v>
      </c>
      <c r="J21" s="112">
        <v>140</v>
      </c>
      <c r="K21" s="119">
        <v>14</v>
      </c>
      <c r="L21"/>
    </row>
    <row r="22" spans="1:12" ht="25.5" customHeight="1">
      <c r="A22" s="115" t="s">
        <v>82</v>
      </c>
      <c r="B22" s="116">
        <v>169</v>
      </c>
      <c r="C22" s="116">
        <v>17</v>
      </c>
      <c r="D22" s="117">
        <v>69</v>
      </c>
      <c r="E22" s="118">
        <v>6</v>
      </c>
      <c r="F22" s="117">
        <v>21</v>
      </c>
      <c r="G22" s="118">
        <v>5</v>
      </c>
      <c r="H22" s="117">
        <v>10</v>
      </c>
      <c r="I22" s="118">
        <v>0</v>
      </c>
      <c r="J22" s="112">
        <v>69</v>
      </c>
      <c r="K22" s="119">
        <v>6</v>
      </c>
      <c r="L22"/>
    </row>
    <row r="23" spans="1:12" ht="34.5">
      <c r="A23" s="115" t="s">
        <v>83</v>
      </c>
      <c r="B23" s="116">
        <v>5</v>
      </c>
      <c r="C23" s="116">
        <v>2</v>
      </c>
      <c r="D23" s="117">
        <v>0</v>
      </c>
      <c r="E23" s="117">
        <v>1</v>
      </c>
      <c r="F23" s="117">
        <v>0</v>
      </c>
      <c r="G23" s="117">
        <v>0</v>
      </c>
      <c r="H23" s="118">
        <v>2</v>
      </c>
      <c r="I23" s="118">
        <v>0</v>
      </c>
      <c r="J23" s="112">
        <v>3</v>
      </c>
      <c r="K23" s="119">
        <v>1</v>
      </c>
      <c r="L23"/>
    </row>
    <row r="24" spans="1:12" ht="15">
      <c r="A24" s="115" t="s">
        <v>84</v>
      </c>
      <c r="B24" s="116">
        <v>84</v>
      </c>
      <c r="C24" s="116">
        <v>19</v>
      </c>
      <c r="D24" s="117">
        <v>21</v>
      </c>
      <c r="E24" s="118">
        <v>6</v>
      </c>
      <c r="F24" s="117">
        <v>19</v>
      </c>
      <c r="G24" s="118">
        <v>3</v>
      </c>
      <c r="H24" s="117">
        <v>2</v>
      </c>
      <c r="I24" s="118">
        <v>2</v>
      </c>
      <c r="J24" s="112">
        <v>42</v>
      </c>
      <c r="K24" s="119">
        <v>8</v>
      </c>
      <c r="L24"/>
    </row>
    <row r="25" spans="1:12" ht="25.5" customHeight="1">
      <c r="A25" s="115" t="s">
        <v>85</v>
      </c>
      <c r="B25" s="116">
        <v>95</v>
      </c>
      <c r="C25" s="116">
        <v>24</v>
      </c>
      <c r="D25" s="117">
        <v>41</v>
      </c>
      <c r="E25" s="118">
        <v>10</v>
      </c>
      <c r="F25" s="117">
        <v>9</v>
      </c>
      <c r="G25" s="118">
        <v>3</v>
      </c>
      <c r="H25" s="117">
        <v>8</v>
      </c>
      <c r="I25" s="118">
        <v>3</v>
      </c>
      <c r="J25" s="112">
        <v>37</v>
      </c>
      <c r="K25" s="119">
        <v>8</v>
      </c>
      <c r="L25"/>
    </row>
    <row r="26" spans="1:12" ht="29.25" customHeight="1">
      <c r="A26" s="115" t="s">
        <v>86</v>
      </c>
      <c r="B26" s="116">
        <v>33</v>
      </c>
      <c r="C26" s="116">
        <v>5</v>
      </c>
      <c r="D26" s="117">
        <v>18</v>
      </c>
      <c r="E26" s="118">
        <v>1</v>
      </c>
      <c r="F26" s="117">
        <v>5</v>
      </c>
      <c r="G26" s="118">
        <v>2</v>
      </c>
      <c r="H26" s="118">
        <v>1</v>
      </c>
      <c r="I26" s="118">
        <v>0</v>
      </c>
      <c r="J26" s="112">
        <v>9</v>
      </c>
      <c r="K26" s="119">
        <v>2</v>
      </c>
      <c r="L26"/>
    </row>
    <row r="27" spans="1:12" ht="23.25">
      <c r="A27" s="115" t="s">
        <v>87</v>
      </c>
      <c r="B27" s="116">
        <v>33</v>
      </c>
      <c r="C27" s="116">
        <v>7</v>
      </c>
      <c r="D27" s="117">
        <v>11</v>
      </c>
      <c r="E27" s="118">
        <v>6</v>
      </c>
      <c r="F27" s="117">
        <v>10</v>
      </c>
      <c r="G27" s="118">
        <v>1</v>
      </c>
      <c r="H27" s="117">
        <v>1</v>
      </c>
      <c r="I27" s="118">
        <v>0</v>
      </c>
      <c r="J27" s="112">
        <v>11</v>
      </c>
      <c r="K27" s="119">
        <v>0</v>
      </c>
      <c r="L27"/>
    </row>
    <row r="28" spans="1:12" ht="92.25" customHeight="1">
      <c r="A28" s="115" t="s">
        <v>88</v>
      </c>
      <c r="B28" s="116">
        <v>0</v>
      </c>
      <c r="C28" s="116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2">
        <v>0</v>
      </c>
      <c r="K28" s="119">
        <v>0</v>
      </c>
      <c r="L28"/>
    </row>
    <row r="29" spans="1:12" ht="46.5" thickBot="1">
      <c r="A29" s="120" t="s">
        <v>89</v>
      </c>
      <c r="B29" s="121">
        <v>0</v>
      </c>
      <c r="C29" s="121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3">
        <v>0</v>
      </c>
      <c r="K29" s="124">
        <v>0</v>
      </c>
      <c r="L29"/>
    </row>
    <row r="30" spans="1:11" ht="15">
      <c r="A30" s="125" t="s">
        <v>19</v>
      </c>
      <c r="B30" s="34"/>
      <c r="C30" s="126"/>
      <c r="D30" s="127"/>
      <c r="E30" s="127"/>
      <c r="F30" s="127"/>
      <c r="G30" s="127"/>
      <c r="H30" s="127"/>
      <c r="I30" s="127"/>
      <c r="J30" s="127"/>
      <c r="K30" s="127"/>
    </row>
    <row r="31" spans="6:9" ht="15">
      <c r="F31" s="36"/>
      <c r="G31" s="36"/>
      <c r="H31" s="36"/>
      <c r="I31" s="36"/>
    </row>
    <row r="32" spans="1:9" ht="15">
      <c r="A32" s="125"/>
      <c r="B32" s="34"/>
      <c r="C32" s="34"/>
      <c r="F32" s="36"/>
      <c r="G32" s="36"/>
      <c r="H32" s="36"/>
      <c r="I32" s="36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&amp;L21.05.2010
&amp;CTÜRKİYE ODALAR ve BORSALAR BİRLİĞİ
Bilgi Hizmetleri Dairesi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12" max="12" width="17.8515625" style="102" bestFit="1" customWidth="1"/>
  </cols>
  <sheetData>
    <row r="2" spans="1:11" ht="18.75" thickBot="1">
      <c r="A2" s="282" t="s">
        <v>90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2:11" ht="15.75">
      <c r="B3" s="128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5.75">
      <c r="A4" s="310" t="s">
        <v>91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2:11" ht="15.75" thickBot="1"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.75" thickBot="1">
      <c r="A6" s="316" t="s">
        <v>92</v>
      </c>
      <c r="B6" s="318" t="s">
        <v>63</v>
      </c>
      <c r="C6" s="319"/>
      <c r="D6" s="320" t="s">
        <v>64</v>
      </c>
      <c r="E6" s="319"/>
      <c r="F6" s="320" t="s">
        <v>65</v>
      </c>
      <c r="G6" s="319"/>
      <c r="H6" s="320" t="s">
        <v>66</v>
      </c>
      <c r="I6" s="319"/>
      <c r="J6" s="320" t="s">
        <v>67</v>
      </c>
      <c r="K6" s="322"/>
    </row>
    <row r="7" spans="1:11" ht="15.75" thickBot="1">
      <c r="A7" s="317"/>
      <c r="B7" s="105" t="s">
        <v>9</v>
      </c>
      <c r="C7" s="106" t="s">
        <v>18</v>
      </c>
      <c r="D7" s="105" t="s">
        <v>9</v>
      </c>
      <c r="E7" s="106" t="s">
        <v>18</v>
      </c>
      <c r="F7" s="105" t="s">
        <v>9</v>
      </c>
      <c r="G7" s="106" t="s">
        <v>18</v>
      </c>
      <c r="H7" s="105" t="s">
        <v>9</v>
      </c>
      <c r="I7" s="106" t="s">
        <v>18</v>
      </c>
      <c r="J7" s="105" t="s">
        <v>9</v>
      </c>
      <c r="K7" s="106" t="s">
        <v>18</v>
      </c>
    </row>
    <row r="8" spans="1:11" ht="15.75" thickBot="1">
      <c r="A8" s="130" t="s">
        <v>68</v>
      </c>
      <c r="B8" s="131">
        <f>SUM(B9,B10,B11,B12,B13,B14,B15,B16,B17,B18,B19,B20,B21,B22,B23,B24,B25,B26,B27,B28,B29)</f>
        <v>4855</v>
      </c>
      <c r="C8" s="131">
        <f>SUM(C9,C10,C11,C12,C13,C14,C15,C16,C17,C18,C19,C20,C21,C22,C23,C24,C25,C26,C27,C28,C29)</f>
        <v>2561</v>
      </c>
      <c r="D8" s="131">
        <f aca="true" t="shared" si="0" ref="D8:K8">SUM(D9,D10,D11,D12,D13,D14,D15,D16,D17,D18,D19,D20,D21,D22,D23,D24,D25,D26,D27,D28,D29)</f>
        <v>1812</v>
      </c>
      <c r="E8" s="131">
        <f t="shared" si="0"/>
        <v>418</v>
      </c>
      <c r="F8" s="131">
        <f t="shared" si="0"/>
        <v>733</v>
      </c>
      <c r="G8" s="131">
        <f t="shared" si="0"/>
        <v>166</v>
      </c>
      <c r="H8" s="131">
        <f t="shared" si="0"/>
        <v>167</v>
      </c>
      <c r="I8" s="131">
        <f t="shared" si="0"/>
        <v>39</v>
      </c>
      <c r="J8" s="131">
        <f t="shared" si="0"/>
        <v>2143</v>
      </c>
      <c r="K8" s="131">
        <f t="shared" si="0"/>
        <v>1938</v>
      </c>
    </row>
    <row r="9" spans="1:12" ht="29.25" customHeight="1">
      <c r="A9" s="132" t="s">
        <v>69</v>
      </c>
      <c r="B9" s="133">
        <f>D9+F9+H9+J9</f>
        <v>33</v>
      </c>
      <c r="C9" s="133">
        <v>32</v>
      </c>
      <c r="D9" s="134">
        <v>9</v>
      </c>
      <c r="E9" s="135">
        <v>0</v>
      </c>
      <c r="F9" s="134">
        <v>2</v>
      </c>
      <c r="G9" s="135">
        <v>1</v>
      </c>
      <c r="H9" s="134">
        <v>1</v>
      </c>
      <c r="I9" s="135">
        <v>1</v>
      </c>
      <c r="J9" s="136">
        <v>21</v>
      </c>
      <c r="K9" s="137">
        <v>30</v>
      </c>
      <c r="L9"/>
    </row>
    <row r="10" spans="1:12" ht="23.25">
      <c r="A10" s="115" t="s">
        <v>70</v>
      </c>
      <c r="B10" s="116">
        <f aca="true" t="shared" si="1" ref="B10:B29">D10+F10+H10+J10</f>
        <v>12</v>
      </c>
      <c r="C10" s="116">
        <v>9</v>
      </c>
      <c r="D10" s="117">
        <v>2</v>
      </c>
      <c r="E10" s="118">
        <v>0</v>
      </c>
      <c r="F10" s="117">
        <v>3</v>
      </c>
      <c r="G10" s="118">
        <v>1</v>
      </c>
      <c r="H10" s="117">
        <v>0</v>
      </c>
      <c r="I10" s="118">
        <v>0</v>
      </c>
      <c r="J10" s="117">
        <v>7</v>
      </c>
      <c r="K10" s="138">
        <v>8</v>
      </c>
      <c r="L10"/>
    </row>
    <row r="11" spans="1:12" ht="15">
      <c r="A11" s="115" t="s">
        <v>71</v>
      </c>
      <c r="B11" s="116">
        <f t="shared" si="1"/>
        <v>587</v>
      </c>
      <c r="C11" s="116">
        <v>251</v>
      </c>
      <c r="D11" s="117">
        <v>235</v>
      </c>
      <c r="E11" s="118">
        <v>53</v>
      </c>
      <c r="F11" s="117">
        <v>53</v>
      </c>
      <c r="G11" s="118">
        <v>28</v>
      </c>
      <c r="H11" s="117">
        <v>23</v>
      </c>
      <c r="I11" s="118">
        <v>4</v>
      </c>
      <c r="J11" s="117">
        <v>276</v>
      </c>
      <c r="K11" s="138">
        <v>166</v>
      </c>
      <c r="L11"/>
    </row>
    <row r="12" spans="1:12" ht="36.75" customHeight="1">
      <c r="A12" s="115" t="s">
        <v>72</v>
      </c>
      <c r="B12" s="116">
        <f t="shared" si="1"/>
        <v>4</v>
      </c>
      <c r="C12" s="116">
        <v>1</v>
      </c>
      <c r="D12" s="117">
        <v>4</v>
      </c>
      <c r="E12" s="118">
        <v>1</v>
      </c>
      <c r="F12" s="117">
        <v>0</v>
      </c>
      <c r="G12" s="118">
        <v>0</v>
      </c>
      <c r="H12" s="117">
        <v>0</v>
      </c>
      <c r="I12" s="118">
        <v>0</v>
      </c>
      <c r="J12" s="117">
        <v>0</v>
      </c>
      <c r="K12" s="138">
        <v>0</v>
      </c>
      <c r="L12"/>
    </row>
    <row r="13" spans="1:12" ht="38.25" customHeight="1">
      <c r="A13" s="115" t="s">
        <v>73</v>
      </c>
      <c r="B13" s="116">
        <f t="shared" si="1"/>
        <v>7</v>
      </c>
      <c r="C13" s="116">
        <v>1</v>
      </c>
      <c r="D13" s="117">
        <v>3</v>
      </c>
      <c r="E13" s="118">
        <v>0</v>
      </c>
      <c r="F13" s="117">
        <v>1</v>
      </c>
      <c r="G13" s="118">
        <v>0</v>
      </c>
      <c r="H13" s="118">
        <v>0</v>
      </c>
      <c r="I13" s="118">
        <v>0</v>
      </c>
      <c r="J13" s="117">
        <v>3</v>
      </c>
      <c r="K13" s="138">
        <v>1</v>
      </c>
      <c r="L13"/>
    </row>
    <row r="14" spans="1:12" ht="15">
      <c r="A14" s="115" t="s">
        <v>74</v>
      </c>
      <c r="B14" s="116">
        <f t="shared" si="1"/>
        <v>834</v>
      </c>
      <c r="C14" s="116">
        <v>270</v>
      </c>
      <c r="D14" s="117">
        <v>361</v>
      </c>
      <c r="E14" s="118">
        <v>116</v>
      </c>
      <c r="F14" s="117">
        <v>107</v>
      </c>
      <c r="G14" s="118">
        <v>26</v>
      </c>
      <c r="H14" s="117">
        <v>39</v>
      </c>
      <c r="I14" s="118">
        <v>7</v>
      </c>
      <c r="J14" s="117">
        <v>327</v>
      </c>
      <c r="K14" s="138">
        <v>121</v>
      </c>
      <c r="L14"/>
    </row>
    <row r="15" spans="1:12" ht="47.25" customHeight="1">
      <c r="A15" s="115" t="s">
        <v>75</v>
      </c>
      <c r="B15" s="116">
        <f t="shared" si="1"/>
        <v>1957</v>
      </c>
      <c r="C15" s="116">
        <v>1473</v>
      </c>
      <c r="D15" s="117">
        <v>595</v>
      </c>
      <c r="E15" s="118">
        <v>121</v>
      </c>
      <c r="F15" s="117">
        <v>341</v>
      </c>
      <c r="G15" s="118">
        <v>71</v>
      </c>
      <c r="H15" s="117">
        <v>49</v>
      </c>
      <c r="I15" s="118">
        <v>17</v>
      </c>
      <c r="J15" s="117">
        <v>972</v>
      </c>
      <c r="K15" s="138">
        <v>1264</v>
      </c>
      <c r="L15"/>
    </row>
    <row r="16" spans="1:12" ht="19.5" customHeight="1">
      <c r="A16" s="115" t="s">
        <v>76</v>
      </c>
      <c r="B16" s="116">
        <f t="shared" si="1"/>
        <v>349</v>
      </c>
      <c r="C16" s="116">
        <v>172</v>
      </c>
      <c r="D16" s="117">
        <v>257</v>
      </c>
      <c r="E16" s="118">
        <v>54</v>
      </c>
      <c r="F16" s="117">
        <v>12</v>
      </c>
      <c r="G16" s="118">
        <v>3</v>
      </c>
      <c r="H16" s="117">
        <v>6</v>
      </c>
      <c r="I16" s="118">
        <v>0</v>
      </c>
      <c r="J16" s="117">
        <v>74</v>
      </c>
      <c r="K16" s="138">
        <v>115</v>
      </c>
      <c r="L16"/>
    </row>
    <row r="17" spans="1:12" ht="26.25" customHeight="1">
      <c r="A17" s="115" t="s">
        <v>77</v>
      </c>
      <c r="B17" s="111">
        <f t="shared" si="1"/>
        <v>376</v>
      </c>
      <c r="C17" s="116">
        <v>100</v>
      </c>
      <c r="D17" s="117">
        <v>109</v>
      </c>
      <c r="E17" s="118">
        <v>19</v>
      </c>
      <c r="F17" s="117">
        <v>75</v>
      </c>
      <c r="G17" s="118">
        <v>10</v>
      </c>
      <c r="H17" s="117">
        <v>11</v>
      </c>
      <c r="I17" s="118">
        <v>0</v>
      </c>
      <c r="J17" s="117">
        <v>181</v>
      </c>
      <c r="K17" s="138">
        <v>71</v>
      </c>
      <c r="L17"/>
    </row>
    <row r="18" spans="1:12" ht="15">
      <c r="A18" s="115" t="s">
        <v>78</v>
      </c>
      <c r="B18" s="116">
        <f t="shared" si="1"/>
        <v>61</v>
      </c>
      <c r="C18" s="116">
        <v>20</v>
      </c>
      <c r="D18" s="117">
        <v>38</v>
      </c>
      <c r="E18" s="118">
        <v>4</v>
      </c>
      <c r="F18" s="117">
        <v>11</v>
      </c>
      <c r="G18" s="118">
        <v>4</v>
      </c>
      <c r="H18" s="117">
        <v>0</v>
      </c>
      <c r="I18" s="118">
        <v>0</v>
      </c>
      <c r="J18" s="117">
        <v>12</v>
      </c>
      <c r="K18" s="138">
        <v>12</v>
      </c>
      <c r="L18"/>
    </row>
    <row r="19" spans="1:12" ht="27.75" customHeight="1">
      <c r="A19" s="115" t="s">
        <v>79</v>
      </c>
      <c r="B19" s="116">
        <f t="shared" si="1"/>
        <v>32</v>
      </c>
      <c r="C19" s="116">
        <v>50</v>
      </c>
      <c r="D19" s="117">
        <v>6</v>
      </c>
      <c r="E19" s="118">
        <v>9</v>
      </c>
      <c r="F19" s="117">
        <v>1</v>
      </c>
      <c r="G19" s="118">
        <v>2</v>
      </c>
      <c r="H19" s="117">
        <v>3</v>
      </c>
      <c r="I19" s="118">
        <v>4</v>
      </c>
      <c r="J19" s="117">
        <v>22</v>
      </c>
      <c r="K19" s="138">
        <v>35</v>
      </c>
      <c r="L19"/>
    </row>
    <row r="20" spans="1:12" ht="25.5" customHeight="1">
      <c r="A20" s="115" t="s">
        <v>80</v>
      </c>
      <c r="B20" s="116">
        <f t="shared" si="1"/>
        <v>84</v>
      </c>
      <c r="C20" s="116">
        <v>24</v>
      </c>
      <c r="D20" s="117">
        <v>26</v>
      </c>
      <c r="E20" s="118">
        <v>6</v>
      </c>
      <c r="F20" s="117">
        <v>24</v>
      </c>
      <c r="G20" s="118">
        <v>1</v>
      </c>
      <c r="H20" s="117">
        <v>3</v>
      </c>
      <c r="I20" s="118">
        <v>1</v>
      </c>
      <c r="J20" s="117">
        <v>31</v>
      </c>
      <c r="K20" s="138">
        <v>16</v>
      </c>
      <c r="L20"/>
    </row>
    <row r="21" spans="1:12" ht="26.25" customHeight="1">
      <c r="A21" s="115" t="s">
        <v>81</v>
      </c>
      <c r="B21" s="116">
        <f t="shared" si="1"/>
        <v>160</v>
      </c>
      <c r="C21" s="116">
        <v>58</v>
      </c>
      <c r="D21" s="117">
        <v>32</v>
      </c>
      <c r="E21" s="118">
        <v>10</v>
      </c>
      <c r="F21" s="117">
        <v>35</v>
      </c>
      <c r="G21" s="118">
        <v>3</v>
      </c>
      <c r="H21" s="117">
        <v>19</v>
      </c>
      <c r="I21" s="118">
        <v>1</v>
      </c>
      <c r="J21" s="117">
        <v>74</v>
      </c>
      <c r="K21" s="138">
        <v>44</v>
      </c>
      <c r="L21"/>
    </row>
    <row r="22" spans="1:12" ht="28.5" customHeight="1">
      <c r="A22" s="115" t="s">
        <v>82</v>
      </c>
      <c r="B22" s="116">
        <f t="shared" si="1"/>
        <v>80</v>
      </c>
      <c r="C22" s="116">
        <v>23</v>
      </c>
      <c r="D22" s="117">
        <v>27</v>
      </c>
      <c r="E22" s="118">
        <v>9</v>
      </c>
      <c r="F22" s="117">
        <v>11</v>
      </c>
      <c r="G22" s="118">
        <v>0</v>
      </c>
      <c r="H22" s="117">
        <v>5</v>
      </c>
      <c r="I22" s="118">
        <v>0</v>
      </c>
      <c r="J22" s="117">
        <v>37</v>
      </c>
      <c r="K22" s="138">
        <v>14</v>
      </c>
      <c r="L22"/>
    </row>
    <row r="23" spans="1:12" ht="34.5">
      <c r="A23" s="115" t="s">
        <v>83</v>
      </c>
      <c r="B23" s="116">
        <f t="shared" si="1"/>
        <v>2</v>
      </c>
      <c r="C23" s="116">
        <v>1</v>
      </c>
      <c r="D23" s="117">
        <v>0</v>
      </c>
      <c r="E23" s="117">
        <v>0</v>
      </c>
      <c r="F23" s="117">
        <v>1</v>
      </c>
      <c r="G23" s="117">
        <v>0</v>
      </c>
      <c r="H23" s="117">
        <v>0</v>
      </c>
      <c r="I23" s="117">
        <v>0</v>
      </c>
      <c r="J23" s="117">
        <v>1</v>
      </c>
      <c r="K23" s="138">
        <v>1</v>
      </c>
      <c r="L23"/>
    </row>
    <row r="24" spans="1:12" ht="15">
      <c r="A24" s="115" t="s">
        <v>84</v>
      </c>
      <c r="B24" s="116">
        <f t="shared" si="1"/>
        <v>49</v>
      </c>
      <c r="C24" s="116">
        <v>17</v>
      </c>
      <c r="D24" s="117">
        <v>5</v>
      </c>
      <c r="E24" s="118">
        <v>3</v>
      </c>
      <c r="F24" s="117">
        <v>8</v>
      </c>
      <c r="G24" s="118">
        <v>1</v>
      </c>
      <c r="H24" s="117">
        <v>5</v>
      </c>
      <c r="I24" s="118">
        <v>1</v>
      </c>
      <c r="J24" s="117">
        <v>31</v>
      </c>
      <c r="K24" s="138">
        <v>12</v>
      </c>
      <c r="L24"/>
    </row>
    <row r="25" spans="1:12" ht="25.5" customHeight="1">
      <c r="A25" s="115" t="s">
        <v>85</v>
      </c>
      <c r="B25" s="116">
        <f t="shared" si="1"/>
        <v>17</v>
      </c>
      <c r="C25" s="116">
        <v>7</v>
      </c>
      <c r="D25" s="117">
        <v>6</v>
      </c>
      <c r="E25" s="118">
        <v>1</v>
      </c>
      <c r="F25" s="117">
        <v>1</v>
      </c>
      <c r="G25" s="118">
        <v>4</v>
      </c>
      <c r="H25" s="117">
        <v>1</v>
      </c>
      <c r="I25" s="118">
        <v>1</v>
      </c>
      <c r="J25" s="117">
        <v>9</v>
      </c>
      <c r="K25" s="138">
        <v>1</v>
      </c>
      <c r="L25"/>
    </row>
    <row r="26" spans="1:12" ht="30.75" customHeight="1">
      <c r="A26" s="115" t="s">
        <v>86</v>
      </c>
      <c r="B26" s="116">
        <f t="shared" si="1"/>
        <v>92</v>
      </c>
      <c r="C26" s="116">
        <v>16</v>
      </c>
      <c r="D26" s="117">
        <v>46</v>
      </c>
      <c r="E26" s="118">
        <v>0</v>
      </c>
      <c r="F26" s="117">
        <v>14</v>
      </c>
      <c r="G26" s="118">
        <v>4</v>
      </c>
      <c r="H26" s="118">
        <v>1</v>
      </c>
      <c r="I26" s="118">
        <v>1</v>
      </c>
      <c r="J26" s="117">
        <v>31</v>
      </c>
      <c r="K26" s="138">
        <v>11</v>
      </c>
      <c r="L26"/>
    </row>
    <row r="27" spans="1:12" ht="21" customHeight="1">
      <c r="A27" s="115" t="s">
        <v>87</v>
      </c>
      <c r="B27" s="116">
        <f t="shared" si="1"/>
        <v>119</v>
      </c>
      <c r="C27" s="116">
        <v>35</v>
      </c>
      <c r="D27" s="117">
        <v>51</v>
      </c>
      <c r="E27" s="118">
        <v>12</v>
      </c>
      <c r="F27" s="117">
        <v>33</v>
      </c>
      <c r="G27" s="118">
        <v>7</v>
      </c>
      <c r="H27" s="117">
        <v>1</v>
      </c>
      <c r="I27" s="118">
        <v>1</v>
      </c>
      <c r="J27" s="117">
        <v>34</v>
      </c>
      <c r="K27" s="138">
        <v>15</v>
      </c>
      <c r="L27"/>
    </row>
    <row r="28" spans="1:12" ht="79.5" customHeight="1">
      <c r="A28" s="115" t="s">
        <v>88</v>
      </c>
      <c r="B28" s="111">
        <f t="shared" si="1"/>
        <v>0</v>
      </c>
      <c r="C28" s="116">
        <v>1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7">
        <v>0</v>
      </c>
      <c r="K28" s="138">
        <v>1</v>
      </c>
      <c r="L28"/>
    </row>
    <row r="29" spans="1:12" ht="36" customHeight="1" thickBot="1">
      <c r="A29" s="120" t="s">
        <v>89</v>
      </c>
      <c r="B29" s="111">
        <f t="shared" si="1"/>
        <v>0</v>
      </c>
      <c r="C29" s="121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3">
        <v>0</v>
      </c>
      <c r="K29" s="124">
        <v>0</v>
      </c>
      <c r="L29"/>
    </row>
    <row r="30" spans="1:11" ht="15">
      <c r="A30" s="321" t="s">
        <v>19</v>
      </c>
      <c r="B30" s="321"/>
      <c r="C30" s="321"/>
      <c r="D30" s="127"/>
      <c r="E30" s="127"/>
      <c r="F30" s="127"/>
      <c r="G30" s="127"/>
      <c r="H30" s="127"/>
      <c r="I30" s="127"/>
      <c r="J30" s="127"/>
      <c r="K30" s="127"/>
    </row>
    <row r="31" ht="15">
      <c r="A31" s="139"/>
    </row>
    <row r="32" ht="15">
      <c r="A32" s="139"/>
    </row>
    <row r="33" ht="15">
      <c r="A33" s="139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&amp;L21.05.2010&amp;CTÜRKİYE ODALAR ve BORSALAR BİRLİĞİ
Bilgi Hizmetleri Dairesi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17.8515625" style="102" bestFit="1" customWidth="1"/>
  </cols>
  <sheetData>
    <row r="2" spans="1:10" ht="15.75" customHeight="1" thickBot="1">
      <c r="A2" s="323" t="s">
        <v>90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15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8.75" customHeight="1">
      <c r="A4" s="324" t="s">
        <v>294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2:10" ht="15.75" thickBot="1">
      <c r="B5" s="104"/>
      <c r="C5" s="104"/>
      <c r="D5" s="104"/>
      <c r="E5" s="104"/>
      <c r="F5" s="104"/>
      <c r="G5" s="104"/>
      <c r="H5" s="104"/>
      <c r="I5" s="104"/>
      <c r="J5" s="216"/>
    </row>
    <row r="6" spans="1:11" ht="15.75" thickBot="1">
      <c r="A6" s="316" t="s">
        <v>295</v>
      </c>
      <c r="B6" s="325" t="s">
        <v>296</v>
      </c>
      <c r="C6" s="326"/>
      <c r="D6" s="326"/>
      <c r="E6" s="327"/>
      <c r="F6" s="320" t="s">
        <v>297</v>
      </c>
      <c r="G6" s="328"/>
      <c r="H6" s="328"/>
      <c r="I6" s="319"/>
      <c r="J6" s="102"/>
      <c r="K6"/>
    </row>
    <row r="7" spans="1:11" ht="15.75" thickBot="1">
      <c r="A7" s="317"/>
      <c r="B7" s="329" t="s">
        <v>298</v>
      </c>
      <c r="C7" s="330"/>
      <c r="D7" s="329" t="s">
        <v>299</v>
      </c>
      <c r="E7" s="330"/>
      <c r="F7" s="329" t="s">
        <v>298</v>
      </c>
      <c r="G7" s="330"/>
      <c r="H7" s="329" t="s">
        <v>299</v>
      </c>
      <c r="I7" s="330"/>
      <c r="J7" s="102"/>
      <c r="K7"/>
    </row>
    <row r="8" spans="1:11" ht="15.75" thickBot="1">
      <c r="A8" s="107" t="s">
        <v>68</v>
      </c>
      <c r="B8" s="108" t="s">
        <v>9</v>
      </c>
      <c r="C8" s="109" t="s">
        <v>18</v>
      </c>
      <c r="D8" s="108" t="s">
        <v>9</v>
      </c>
      <c r="E8" s="109" t="s">
        <v>18</v>
      </c>
      <c r="F8" s="108" t="s">
        <v>9</v>
      </c>
      <c r="G8" s="109" t="s">
        <v>18</v>
      </c>
      <c r="H8" s="217" t="s">
        <v>9</v>
      </c>
      <c r="I8" s="218" t="s">
        <v>18</v>
      </c>
      <c r="J8" s="102"/>
      <c r="K8"/>
    </row>
    <row r="9" spans="1:11" ht="23.25">
      <c r="A9" s="132" t="s">
        <v>69</v>
      </c>
      <c r="B9" s="135">
        <v>204</v>
      </c>
      <c r="C9" s="135">
        <v>23</v>
      </c>
      <c r="D9" s="134">
        <v>33</v>
      </c>
      <c r="E9" s="135">
        <v>32</v>
      </c>
      <c r="F9" s="134">
        <v>624</v>
      </c>
      <c r="G9" s="135">
        <v>77</v>
      </c>
      <c r="H9" s="117">
        <v>142</v>
      </c>
      <c r="I9" s="219">
        <v>110</v>
      </c>
      <c r="J9" s="102"/>
      <c r="K9"/>
    </row>
    <row r="10" spans="1:11" ht="23.25">
      <c r="A10" s="115" t="s">
        <v>70</v>
      </c>
      <c r="B10" s="118">
        <v>61</v>
      </c>
      <c r="C10" s="118">
        <v>6</v>
      </c>
      <c r="D10" s="117">
        <v>12</v>
      </c>
      <c r="E10" s="118">
        <v>9</v>
      </c>
      <c r="F10" s="117">
        <v>288</v>
      </c>
      <c r="G10" s="118">
        <v>34</v>
      </c>
      <c r="H10" s="117">
        <v>56</v>
      </c>
      <c r="I10" s="219">
        <v>39</v>
      </c>
      <c r="J10" s="102"/>
      <c r="K10"/>
    </row>
    <row r="11" spans="1:11" ht="15">
      <c r="A11" s="115" t="s">
        <v>71</v>
      </c>
      <c r="B11" s="118">
        <v>767</v>
      </c>
      <c r="C11" s="118">
        <v>190</v>
      </c>
      <c r="D11" s="117">
        <v>587</v>
      </c>
      <c r="E11" s="118">
        <v>251</v>
      </c>
      <c r="F11" s="117">
        <v>3263</v>
      </c>
      <c r="G11" s="118">
        <v>904</v>
      </c>
      <c r="H11" s="117">
        <v>2318</v>
      </c>
      <c r="I11" s="219">
        <v>1222</v>
      </c>
      <c r="J11" s="102"/>
      <c r="K11"/>
    </row>
    <row r="12" spans="1:11" ht="34.5">
      <c r="A12" s="115" t="s">
        <v>72</v>
      </c>
      <c r="B12" s="118">
        <v>68</v>
      </c>
      <c r="C12" s="118">
        <v>22</v>
      </c>
      <c r="D12" s="117">
        <v>4</v>
      </c>
      <c r="E12" s="118">
        <v>1</v>
      </c>
      <c r="F12" s="117">
        <v>219</v>
      </c>
      <c r="G12" s="118">
        <v>37</v>
      </c>
      <c r="H12" s="117">
        <v>26</v>
      </c>
      <c r="I12" s="219">
        <v>5</v>
      </c>
      <c r="J12" s="102"/>
      <c r="K12"/>
    </row>
    <row r="13" spans="1:11" ht="34.5">
      <c r="A13" s="115" t="s">
        <v>73</v>
      </c>
      <c r="B13" s="118">
        <v>9</v>
      </c>
      <c r="C13" s="118">
        <v>0</v>
      </c>
      <c r="D13" s="117">
        <v>7</v>
      </c>
      <c r="E13" s="118">
        <v>1</v>
      </c>
      <c r="F13" s="117">
        <v>39</v>
      </c>
      <c r="G13" s="118">
        <v>4</v>
      </c>
      <c r="H13" s="117">
        <v>33</v>
      </c>
      <c r="I13" s="219">
        <v>9</v>
      </c>
      <c r="J13" s="102"/>
      <c r="K13"/>
    </row>
    <row r="14" spans="1:11" ht="15">
      <c r="A14" s="115" t="s">
        <v>74</v>
      </c>
      <c r="B14" s="118">
        <v>697</v>
      </c>
      <c r="C14" s="118">
        <v>160</v>
      </c>
      <c r="D14" s="117">
        <v>834</v>
      </c>
      <c r="E14" s="118">
        <v>270</v>
      </c>
      <c r="F14" s="117">
        <v>2945</v>
      </c>
      <c r="G14" s="118">
        <v>955</v>
      </c>
      <c r="H14" s="117">
        <v>2866</v>
      </c>
      <c r="I14" s="219">
        <v>1524</v>
      </c>
      <c r="J14" s="102"/>
      <c r="K14"/>
    </row>
    <row r="15" spans="1:11" ht="45.75">
      <c r="A15" s="115" t="s">
        <v>75</v>
      </c>
      <c r="B15" s="118">
        <v>1221</v>
      </c>
      <c r="C15" s="118">
        <v>289</v>
      </c>
      <c r="D15" s="117">
        <v>1957</v>
      </c>
      <c r="E15" s="118">
        <v>1473</v>
      </c>
      <c r="F15" s="117">
        <v>5362</v>
      </c>
      <c r="G15" s="118">
        <v>1674</v>
      </c>
      <c r="H15" s="117">
        <v>8188</v>
      </c>
      <c r="I15" s="219">
        <v>6889</v>
      </c>
      <c r="J15" s="102"/>
      <c r="K15"/>
    </row>
    <row r="16" spans="1:11" ht="15">
      <c r="A16" s="115" t="s">
        <v>76</v>
      </c>
      <c r="B16" s="118">
        <v>230</v>
      </c>
      <c r="C16" s="118">
        <v>41</v>
      </c>
      <c r="D16" s="117">
        <v>349</v>
      </c>
      <c r="E16" s="118">
        <v>172</v>
      </c>
      <c r="F16" s="117">
        <v>996</v>
      </c>
      <c r="G16" s="118">
        <v>209</v>
      </c>
      <c r="H16" s="117">
        <v>1240</v>
      </c>
      <c r="I16" s="219">
        <v>578</v>
      </c>
      <c r="J16" s="102"/>
      <c r="K16"/>
    </row>
    <row r="17" spans="1:11" ht="23.25">
      <c r="A17" s="115" t="s">
        <v>77</v>
      </c>
      <c r="B17" s="118">
        <v>204</v>
      </c>
      <c r="C17" s="118">
        <v>15</v>
      </c>
      <c r="D17" s="117">
        <v>376</v>
      </c>
      <c r="E17" s="118">
        <v>100</v>
      </c>
      <c r="F17" s="117">
        <v>828</v>
      </c>
      <c r="G17" s="118">
        <v>92</v>
      </c>
      <c r="H17" s="117">
        <v>1286</v>
      </c>
      <c r="I17" s="219">
        <v>495</v>
      </c>
      <c r="J17" s="102"/>
      <c r="K17"/>
    </row>
    <row r="18" spans="1:11" ht="15">
      <c r="A18" s="115" t="s">
        <v>78</v>
      </c>
      <c r="B18" s="118">
        <v>144</v>
      </c>
      <c r="C18" s="118">
        <v>15</v>
      </c>
      <c r="D18" s="117">
        <v>61</v>
      </c>
      <c r="E18" s="118">
        <v>20</v>
      </c>
      <c r="F18" s="117">
        <v>637</v>
      </c>
      <c r="G18" s="118">
        <v>102</v>
      </c>
      <c r="H18" s="117">
        <v>314</v>
      </c>
      <c r="I18" s="219">
        <v>118</v>
      </c>
      <c r="J18" s="102"/>
      <c r="K18"/>
    </row>
    <row r="19" spans="1:11" ht="23.25">
      <c r="A19" s="115" t="s">
        <v>79</v>
      </c>
      <c r="B19" s="118">
        <v>55</v>
      </c>
      <c r="C19" s="118">
        <v>17</v>
      </c>
      <c r="D19" s="117">
        <v>32</v>
      </c>
      <c r="E19" s="118">
        <v>50</v>
      </c>
      <c r="F19" s="117">
        <v>223</v>
      </c>
      <c r="G19" s="118">
        <v>87</v>
      </c>
      <c r="H19" s="117">
        <v>156</v>
      </c>
      <c r="I19" s="219">
        <v>273</v>
      </c>
      <c r="J19" s="102"/>
      <c r="K19"/>
    </row>
    <row r="20" spans="1:11" ht="18" customHeight="1">
      <c r="A20" s="115" t="s">
        <v>80</v>
      </c>
      <c r="B20" s="118">
        <v>61</v>
      </c>
      <c r="C20" s="118">
        <v>6</v>
      </c>
      <c r="D20" s="117">
        <v>84</v>
      </c>
      <c r="E20" s="118">
        <v>24</v>
      </c>
      <c r="F20" s="117">
        <v>248</v>
      </c>
      <c r="G20" s="118">
        <v>39</v>
      </c>
      <c r="H20" s="117">
        <v>276</v>
      </c>
      <c r="I20" s="219">
        <v>121</v>
      </c>
      <c r="J20" s="102"/>
      <c r="K20"/>
    </row>
    <row r="21" spans="1:11" ht="23.25">
      <c r="A21" s="115" t="s">
        <v>81</v>
      </c>
      <c r="B21" s="118">
        <v>326</v>
      </c>
      <c r="C21" s="118">
        <v>54</v>
      </c>
      <c r="D21" s="117">
        <v>160</v>
      </c>
      <c r="E21" s="118">
        <v>58</v>
      </c>
      <c r="F21" s="117">
        <v>1350</v>
      </c>
      <c r="G21" s="118">
        <v>266</v>
      </c>
      <c r="H21" s="117">
        <v>553</v>
      </c>
      <c r="I21" s="219">
        <v>347</v>
      </c>
      <c r="J21" s="102"/>
      <c r="K21"/>
    </row>
    <row r="22" spans="1:11" ht="23.25">
      <c r="A22" s="115" t="s">
        <v>82</v>
      </c>
      <c r="B22" s="118">
        <v>169</v>
      </c>
      <c r="C22" s="118">
        <v>17</v>
      </c>
      <c r="D22" s="117">
        <v>80</v>
      </c>
      <c r="E22" s="118">
        <v>23</v>
      </c>
      <c r="F22" s="117">
        <v>678</v>
      </c>
      <c r="G22" s="118">
        <v>107</v>
      </c>
      <c r="H22" s="117">
        <v>247</v>
      </c>
      <c r="I22" s="219">
        <v>139</v>
      </c>
      <c r="J22" s="102"/>
      <c r="K22"/>
    </row>
    <row r="23" spans="1:11" ht="34.5">
      <c r="A23" s="115" t="s">
        <v>83</v>
      </c>
      <c r="B23" s="118">
        <v>5</v>
      </c>
      <c r="C23" s="118">
        <v>2</v>
      </c>
      <c r="D23" s="117">
        <v>2</v>
      </c>
      <c r="E23" s="117">
        <v>1</v>
      </c>
      <c r="F23" s="117">
        <v>12</v>
      </c>
      <c r="G23" s="117">
        <v>6</v>
      </c>
      <c r="H23" s="117">
        <v>3</v>
      </c>
      <c r="I23" s="219">
        <v>4</v>
      </c>
      <c r="J23" s="102"/>
      <c r="K23"/>
    </row>
    <row r="24" spans="1:11" ht="15">
      <c r="A24" s="115" t="s">
        <v>84</v>
      </c>
      <c r="B24" s="118">
        <v>84</v>
      </c>
      <c r="C24" s="118">
        <v>19</v>
      </c>
      <c r="D24" s="117">
        <v>49</v>
      </c>
      <c r="E24" s="118">
        <v>17</v>
      </c>
      <c r="F24" s="117">
        <v>360</v>
      </c>
      <c r="G24" s="118">
        <v>77</v>
      </c>
      <c r="H24" s="117">
        <v>203</v>
      </c>
      <c r="I24" s="219">
        <v>90</v>
      </c>
      <c r="J24" s="102"/>
      <c r="K24"/>
    </row>
    <row r="25" spans="1:11" ht="23.25">
      <c r="A25" s="115" t="s">
        <v>85</v>
      </c>
      <c r="B25" s="118">
        <v>95</v>
      </c>
      <c r="C25" s="118">
        <v>24</v>
      </c>
      <c r="D25" s="117">
        <v>17</v>
      </c>
      <c r="E25" s="118">
        <v>7</v>
      </c>
      <c r="F25" s="117">
        <v>358</v>
      </c>
      <c r="G25" s="118">
        <v>172</v>
      </c>
      <c r="H25" s="117">
        <v>84</v>
      </c>
      <c r="I25" s="219">
        <v>42</v>
      </c>
      <c r="J25" s="102"/>
      <c r="K25"/>
    </row>
    <row r="26" spans="1:11" ht="23.25">
      <c r="A26" s="115" t="s">
        <v>86</v>
      </c>
      <c r="B26" s="118">
        <v>33</v>
      </c>
      <c r="C26" s="118">
        <v>5</v>
      </c>
      <c r="D26" s="117">
        <v>92</v>
      </c>
      <c r="E26" s="118">
        <v>16</v>
      </c>
      <c r="F26" s="117">
        <v>156</v>
      </c>
      <c r="G26" s="118">
        <v>26</v>
      </c>
      <c r="H26" s="117">
        <v>296</v>
      </c>
      <c r="I26" s="219">
        <v>78</v>
      </c>
      <c r="J26" s="102"/>
      <c r="K26"/>
    </row>
    <row r="27" spans="1:11" ht="15">
      <c r="A27" s="115" t="s">
        <v>87</v>
      </c>
      <c r="B27" s="118">
        <v>33</v>
      </c>
      <c r="C27" s="118">
        <v>7</v>
      </c>
      <c r="D27" s="117">
        <v>119</v>
      </c>
      <c r="E27" s="118">
        <v>35</v>
      </c>
      <c r="F27" s="117">
        <v>168</v>
      </c>
      <c r="G27" s="118">
        <v>38</v>
      </c>
      <c r="H27" s="117">
        <v>461</v>
      </c>
      <c r="I27" s="219">
        <v>130</v>
      </c>
      <c r="J27" s="102"/>
      <c r="K27"/>
    </row>
    <row r="28" spans="1:11" ht="81" customHeight="1">
      <c r="A28" s="115" t="s">
        <v>88</v>
      </c>
      <c r="B28" s="118">
        <v>0</v>
      </c>
      <c r="C28" s="118">
        <v>0</v>
      </c>
      <c r="D28" s="118">
        <v>0</v>
      </c>
      <c r="E28" s="118">
        <v>1</v>
      </c>
      <c r="F28" s="118">
        <v>0</v>
      </c>
      <c r="G28" s="118">
        <v>0</v>
      </c>
      <c r="H28" s="117">
        <v>0</v>
      </c>
      <c r="I28" s="219">
        <v>1</v>
      </c>
      <c r="J28" s="102"/>
      <c r="K28"/>
    </row>
    <row r="29" spans="1:11" ht="34.5">
      <c r="A29" s="115" t="s">
        <v>89</v>
      </c>
      <c r="B29" s="118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1</v>
      </c>
      <c r="H29" s="112">
        <v>0</v>
      </c>
      <c r="I29" s="220">
        <v>0</v>
      </c>
      <c r="J29" s="102"/>
      <c r="K29"/>
    </row>
    <row r="30" spans="1:11" ht="15.75" thickBot="1">
      <c r="A30" s="221" t="s">
        <v>34</v>
      </c>
      <c r="B30" s="222">
        <f aca="true" t="shared" si="0" ref="B30:I30">SUM(B9:B29)</f>
        <v>4466</v>
      </c>
      <c r="C30" s="222">
        <f t="shared" si="0"/>
        <v>912</v>
      </c>
      <c r="D30" s="222">
        <f t="shared" si="0"/>
        <v>4855</v>
      </c>
      <c r="E30" s="222">
        <f t="shared" si="0"/>
        <v>2561</v>
      </c>
      <c r="F30" s="222">
        <f t="shared" si="0"/>
        <v>18754</v>
      </c>
      <c r="G30" s="222">
        <f t="shared" si="0"/>
        <v>4907</v>
      </c>
      <c r="H30" s="222">
        <f t="shared" si="0"/>
        <v>18748</v>
      </c>
      <c r="I30" s="223">
        <f t="shared" si="0"/>
        <v>12214</v>
      </c>
      <c r="J30" s="102"/>
      <c r="K30"/>
    </row>
    <row r="31" spans="1:11" ht="15">
      <c r="A31" s="224" t="s">
        <v>19</v>
      </c>
      <c r="B31" s="98"/>
      <c r="C31" s="98"/>
      <c r="D31" s="126"/>
      <c r="E31" s="126"/>
      <c r="F31" s="126"/>
      <c r="G31" s="126"/>
      <c r="H31" s="126"/>
      <c r="I31" s="126"/>
      <c r="J31" s="102"/>
      <c r="K31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&amp;L21.05.2010 &amp;CTÜRKİYE ODALAR ve BORSALAR BİRLİĞİ
Bilgi Hizmetleri Dairesi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50"/>
  <sheetViews>
    <sheetView zoomScalePageLayoutView="0" workbookViewId="0" topLeftCell="A1">
      <selection activeCell="A1" sqref="A1"/>
    </sheetView>
  </sheetViews>
  <sheetFormatPr defaultColWidth="9.140625" defaultRowHeight="15"/>
  <cols>
    <col min="7" max="7" width="3.140625" style="0" customWidth="1"/>
  </cols>
  <sheetData>
    <row r="2" spans="1:12" ht="18.75" customHeight="1" thickBot="1">
      <c r="A2" s="282" t="s">
        <v>90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140"/>
    </row>
    <row r="4" spans="1:11" ht="15.75">
      <c r="A4" s="310" t="s">
        <v>93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1:11" ht="15">
      <c r="A6" s="346" t="s">
        <v>94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4:9" ht="18.75">
      <c r="D7" s="141"/>
      <c r="E7" s="141"/>
      <c r="F7" s="141"/>
      <c r="G7" s="141"/>
      <c r="H7" s="141"/>
      <c r="I7" s="141"/>
    </row>
    <row r="8" spans="4:8" ht="15">
      <c r="D8" s="337" t="s">
        <v>95</v>
      </c>
      <c r="E8" s="337"/>
      <c r="F8" s="338" t="s">
        <v>10</v>
      </c>
      <c r="G8" s="339"/>
      <c r="H8" s="142" t="s">
        <v>96</v>
      </c>
    </row>
    <row r="9" spans="4:8" ht="15">
      <c r="D9" s="340" t="s">
        <v>97</v>
      </c>
      <c r="E9" s="340"/>
      <c r="F9" s="341">
        <v>439</v>
      </c>
      <c r="G9" s="342"/>
      <c r="H9" s="143">
        <f>(F9/952)*100</f>
        <v>46.11344537815126</v>
      </c>
    </row>
    <row r="10" spans="4:8" ht="15">
      <c r="D10" s="340" t="s">
        <v>98</v>
      </c>
      <c r="E10" s="340"/>
      <c r="F10" s="341">
        <v>22</v>
      </c>
      <c r="G10" s="342"/>
      <c r="H10" s="143">
        <f aca="true" t="shared" si="0" ref="H10:H22">(F10/952)*100</f>
        <v>2.3109243697478994</v>
      </c>
    </row>
    <row r="11" spans="4:8" ht="15">
      <c r="D11" s="340" t="s">
        <v>99</v>
      </c>
      <c r="E11" s="340"/>
      <c r="F11" s="341">
        <v>45</v>
      </c>
      <c r="G11" s="342"/>
      <c r="H11" s="143">
        <f t="shared" si="0"/>
        <v>4.726890756302521</v>
      </c>
    </row>
    <row r="12" spans="4:8" ht="15">
      <c r="D12" s="340" t="s">
        <v>100</v>
      </c>
      <c r="E12" s="340"/>
      <c r="F12" s="341">
        <v>37</v>
      </c>
      <c r="G12" s="342"/>
      <c r="H12" s="143">
        <f t="shared" si="0"/>
        <v>3.8865546218487395</v>
      </c>
    </row>
    <row r="13" spans="4:8" ht="15">
      <c r="D13" s="340" t="s">
        <v>101</v>
      </c>
      <c r="E13" s="340"/>
      <c r="F13" s="341">
        <v>41</v>
      </c>
      <c r="G13" s="342"/>
      <c r="H13" s="143">
        <f t="shared" si="0"/>
        <v>4.30672268907563</v>
      </c>
    </row>
    <row r="14" spans="4:8" ht="15">
      <c r="D14" s="340" t="s">
        <v>102</v>
      </c>
      <c r="E14" s="340"/>
      <c r="F14" s="341">
        <v>16</v>
      </c>
      <c r="G14" s="342"/>
      <c r="H14" s="143">
        <f t="shared" si="0"/>
        <v>1.680672268907563</v>
      </c>
    </row>
    <row r="15" spans="4:8" ht="15">
      <c r="D15" s="340" t="s">
        <v>103</v>
      </c>
      <c r="E15" s="340"/>
      <c r="F15" s="341">
        <v>88</v>
      </c>
      <c r="G15" s="342"/>
      <c r="H15" s="143">
        <f t="shared" si="0"/>
        <v>9.243697478991598</v>
      </c>
    </row>
    <row r="16" spans="4:8" ht="15">
      <c r="D16" s="340" t="s">
        <v>104</v>
      </c>
      <c r="E16" s="340"/>
      <c r="F16" s="341">
        <v>24</v>
      </c>
      <c r="G16" s="342"/>
      <c r="H16" s="143">
        <f t="shared" si="0"/>
        <v>2.5210084033613445</v>
      </c>
    </row>
    <row r="17" spans="4:8" ht="15">
      <c r="D17" s="340" t="s">
        <v>105</v>
      </c>
      <c r="E17" s="340"/>
      <c r="F17" s="341">
        <v>101</v>
      </c>
      <c r="G17" s="342"/>
      <c r="H17" s="143">
        <f t="shared" si="0"/>
        <v>10.609243697478991</v>
      </c>
    </row>
    <row r="18" spans="4:8" ht="15">
      <c r="D18" s="340" t="s">
        <v>106</v>
      </c>
      <c r="E18" s="340"/>
      <c r="F18" s="341">
        <v>22</v>
      </c>
      <c r="G18" s="342"/>
      <c r="H18" s="143">
        <f t="shared" si="0"/>
        <v>2.3109243697478994</v>
      </c>
    </row>
    <row r="19" spans="4:8" ht="15">
      <c r="D19" s="340" t="s">
        <v>107</v>
      </c>
      <c r="E19" s="340"/>
      <c r="F19" s="341">
        <v>27</v>
      </c>
      <c r="G19" s="342"/>
      <c r="H19" s="143">
        <f t="shared" si="0"/>
        <v>2.8361344537815127</v>
      </c>
    </row>
    <row r="20" spans="4:8" ht="15">
      <c r="D20" s="340" t="s">
        <v>108</v>
      </c>
      <c r="E20" s="340"/>
      <c r="F20" s="341">
        <v>30</v>
      </c>
      <c r="G20" s="342"/>
      <c r="H20" s="143">
        <f t="shared" si="0"/>
        <v>3.1512605042016806</v>
      </c>
    </row>
    <row r="21" spans="4:8" ht="15">
      <c r="D21" s="340" t="s">
        <v>109</v>
      </c>
      <c r="E21" s="340"/>
      <c r="F21" s="341">
        <v>9</v>
      </c>
      <c r="G21" s="342"/>
      <c r="H21" s="143">
        <f t="shared" si="0"/>
        <v>0.9453781512605042</v>
      </c>
    </row>
    <row r="22" spans="4:8" ht="15">
      <c r="D22" s="340" t="s">
        <v>110</v>
      </c>
      <c r="E22" s="340"/>
      <c r="F22" s="341">
        <v>51</v>
      </c>
      <c r="G22" s="342"/>
      <c r="H22" s="143">
        <f t="shared" si="0"/>
        <v>5.357142857142857</v>
      </c>
    </row>
    <row r="23" spans="4:8" ht="15">
      <c r="D23" s="343" t="s">
        <v>34</v>
      </c>
      <c r="E23" s="344"/>
      <c r="F23" s="345">
        <f>SUM(F9:G22)</f>
        <v>952</v>
      </c>
      <c r="G23" s="336"/>
      <c r="H23" s="144">
        <f>SUM(H9:H22)</f>
        <v>100</v>
      </c>
    </row>
    <row r="25" spans="1:11" ht="15">
      <c r="A25" s="346" t="s">
        <v>111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</row>
    <row r="27" spans="4:8" ht="15">
      <c r="D27" s="337" t="s">
        <v>95</v>
      </c>
      <c r="E27" s="337"/>
      <c r="F27" s="338" t="s">
        <v>10</v>
      </c>
      <c r="G27" s="339"/>
      <c r="H27" s="142" t="s">
        <v>96</v>
      </c>
    </row>
    <row r="28" spans="4:8" ht="15">
      <c r="D28" s="334" t="s">
        <v>112</v>
      </c>
      <c r="E28" s="334"/>
      <c r="F28" s="335">
        <v>1771</v>
      </c>
      <c r="G28" s="336"/>
      <c r="H28" s="143">
        <f>(F28/17128)*100</f>
        <v>10.339794488556748</v>
      </c>
    </row>
    <row r="29" spans="4:8" ht="15">
      <c r="D29" s="334" t="s">
        <v>113</v>
      </c>
      <c r="E29" s="334"/>
      <c r="F29" s="335">
        <v>1116</v>
      </c>
      <c r="G29" s="336"/>
      <c r="H29" s="143">
        <f aca="true" t="shared" si="1" ref="H29:H48">(F29/17128)*100</f>
        <v>6.515646893974777</v>
      </c>
    </row>
    <row r="30" spans="4:8" ht="15">
      <c r="D30" s="334" t="s">
        <v>114</v>
      </c>
      <c r="E30" s="334"/>
      <c r="F30" s="335">
        <v>811</v>
      </c>
      <c r="G30" s="336"/>
      <c r="H30" s="143">
        <f t="shared" si="1"/>
        <v>4.734936945352639</v>
      </c>
    </row>
    <row r="31" spans="4:8" ht="15">
      <c r="D31" s="334" t="s">
        <v>115</v>
      </c>
      <c r="E31" s="334"/>
      <c r="F31" s="335">
        <v>192</v>
      </c>
      <c r="G31" s="336"/>
      <c r="H31" s="143">
        <f t="shared" si="1"/>
        <v>1.120971508640822</v>
      </c>
    </row>
    <row r="32" spans="4:8" ht="15">
      <c r="D32" s="334" t="s">
        <v>116</v>
      </c>
      <c r="E32" s="334"/>
      <c r="F32" s="335">
        <v>3598</v>
      </c>
      <c r="G32" s="336"/>
      <c r="H32" s="143">
        <f t="shared" si="1"/>
        <v>21.006539000467072</v>
      </c>
    </row>
    <row r="33" spans="4:8" ht="15">
      <c r="D33" s="334" t="s">
        <v>117</v>
      </c>
      <c r="E33" s="334"/>
      <c r="F33" s="335">
        <v>313</v>
      </c>
      <c r="G33" s="336"/>
      <c r="H33" s="143">
        <f t="shared" si="1"/>
        <v>1.8274170948155068</v>
      </c>
    </row>
    <row r="34" spans="4:8" ht="15">
      <c r="D34" s="334" t="s">
        <v>118</v>
      </c>
      <c r="E34" s="334"/>
      <c r="F34" s="335">
        <v>4328</v>
      </c>
      <c r="G34" s="336"/>
      <c r="H34" s="143">
        <f t="shared" si="1"/>
        <v>25.268566090611866</v>
      </c>
    </row>
    <row r="35" spans="4:8" ht="15">
      <c r="D35" s="334" t="s">
        <v>119</v>
      </c>
      <c r="E35" s="334"/>
      <c r="F35" s="335">
        <v>86</v>
      </c>
      <c r="G35" s="336"/>
      <c r="H35" s="143">
        <f t="shared" si="1"/>
        <v>0.5021018215787015</v>
      </c>
    </row>
    <row r="36" spans="4:8" ht="15">
      <c r="D36" s="334" t="s">
        <v>120</v>
      </c>
      <c r="E36" s="334"/>
      <c r="F36" s="335">
        <v>482</v>
      </c>
      <c r="G36" s="336"/>
      <c r="H36" s="143">
        <f t="shared" si="1"/>
        <v>2.814105558150397</v>
      </c>
    </row>
    <row r="37" spans="4:8" ht="15">
      <c r="D37" s="334" t="s">
        <v>99</v>
      </c>
      <c r="E37" s="334"/>
      <c r="F37" s="335">
        <v>1251</v>
      </c>
      <c r="G37" s="336"/>
      <c r="H37" s="143">
        <f t="shared" si="1"/>
        <v>7.303829985987856</v>
      </c>
    </row>
    <row r="38" spans="4:8" ht="15">
      <c r="D38" s="334" t="s">
        <v>100</v>
      </c>
      <c r="E38" s="334"/>
      <c r="F38" s="335">
        <v>655</v>
      </c>
      <c r="G38" s="336"/>
      <c r="H38" s="143">
        <f t="shared" si="1"/>
        <v>3.824147594581971</v>
      </c>
    </row>
    <row r="39" spans="4:8" ht="15.75" customHeight="1">
      <c r="D39" s="334" t="s">
        <v>101</v>
      </c>
      <c r="E39" s="334"/>
      <c r="F39" s="335">
        <v>660</v>
      </c>
      <c r="G39" s="336"/>
      <c r="H39" s="143">
        <f t="shared" si="1"/>
        <v>3.853339560952826</v>
      </c>
    </row>
    <row r="40" spans="4:8" ht="15">
      <c r="D40" s="334" t="s">
        <v>102</v>
      </c>
      <c r="E40" s="334"/>
      <c r="F40" s="335">
        <v>217</v>
      </c>
      <c r="G40" s="336"/>
      <c r="H40" s="143">
        <f t="shared" si="1"/>
        <v>1.2669313404950957</v>
      </c>
    </row>
    <row r="41" spans="4:8" ht="15">
      <c r="D41" s="334" t="s">
        <v>103</v>
      </c>
      <c r="E41" s="334"/>
      <c r="F41" s="335">
        <v>1014</v>
      </c>
      <c r="G41" s="336"/>
      <c r="H41" s="143">
        <f t="shared" si="1"/>
        <v>5.920130780009342</v>
      </c>
    </row>
    <row r="42" spans="4:8" ht="15">
      <c r="D42" s="334" t="s">
        <v>121</v>
      </c>
      <c r="E42" s="334"/>
      <c r="F42" s="335">
        <v>106</v>
      </c>
      <c r="G42" s="336"/>
      <c r="H42" s="143">
        <f t="shared" si="1"/>
        <v>0.6188696870621205</v>
      </c>
    </row>
    <row r="43" spans="4:8" ht="15">
      <c r="D43" s="334" t="s">
        <v>122</v>
      </c>
      <c r="E43" s="334"/>
      <c r="F43" s="335">
        <v>21</v>
      </c>
      <c r="G43" s="336"/>
      <c r="H43" s="143">
        <f t="shared" si="1"/>
        <v>0.12260625875758992</v>
      </c>
    </row>
    <row r="44" spans="4:8" ht="15">
      <c r="D44" s="334" t="s">
        <v>123</v>
      </c>
      <c r="E44" s="334"/>
      <c r="F44" s="335">
        <v>75</v>
      </c>
      <c r="G44" s="336"/>
      <c r="H44" s="143">
        <f t="shared" si="1"/>
        <v>0.43787949556282113</v>
      </c>
    </row>
    <row r="45" spans="4:8" ht="15">
      <c r="D45" s="334" t="s">
        <v>124</v>
      </c>
      <c r="E45" s="334"/>
      <c r="F45" s="335">
        <v>279</v>
      </c>
      <c r="G45" s="336"/>
      <c r="H45" s="143">
        <f t="shared" si="1"/>
        <v>1.6289117234936943</v>
      </c>
    </row>
    <row r="46" spans="4:8" ht="15">
      <c r="D46" s="334" t="s">
        <v>106</v>
      </c>
      <c r="E46" s="334"/>
      <c r="F46" s="335">
        <v>53</v>
      </c>
      <c r="G46" s="336"/>
      <c r="H46" s="143">
        <f t="shared" si="1"/>
        <v>0.30943484353106027</v>
      </c>
    </row>
    <row r="47" spans="4:8" ht="15">
      <c r="D47" s="334" t="s">
        <v>107</v>
      </c>
      <c r="E47" s="334"/>
      <c r="F47" s="335">
        <v>50</v>
      </c>
      <c r="G47" s="336"/>
      <c r="H47" s="143">
        <f t="shared" si="1"/>
        <v>0.2919196637085474</v>
      </c>
    </row>
    <row r="48" spans="4:8" ht="15">
      <c r="D48" s="334" t="s">
        <v>125</v>
      </c>
      <c r="E48" s="334"/>
      <c r="F48" s="335">
        <v>50</v>
      </c>
      <c r="G48" s="336"/>
      <c r="H48" s="143">
        <f t="shared" si="1"/>
        <v>0.2919196637085474</v>
      </c>
    </row>
    <row r="49" spans="4:8" ht="15">
      <c r="D49" s="331" t="s">
        <v>34</v>
      </c>
      <c r="E49" s="331"/>
      <c r="F49" s="332">
        <f>SUM(F28:G48)</f>
        <v>17128</v>
      </c>
      <c r="G49" s="333"/>
      <c r="H49" s="144">
        <v>100</v>
      </c>
    </row>
    <row r="50" spans="4:9" ht="15">
      <c r="D50" s="34" t="s">
        <v>126</v>
      </c>
      <c r="E50" s="34"/>
      <c r="F50" s="34"/>
      <c r="G50" s="34"/>
      <c r="H50" s="34"/>
      <c r="I50" s="34"/>
    </row>
  </sheetData>
  <sheetProtection/>
  <mergeCells count="82">
    <mergeCell ref="D9:E9"/>
    <mergeCell ref="F9:G9"/>
    <mergeCell ref="A2:K2"/>
    <mergeCell ref="A4:K4"/>
    <mergeCell ref="A6:K6"/>
    <mergeCell ref="D8:E8"/>
    <mergeCell ref="F8:G8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27:E27"/>
    <mergeCell ref="F27:G27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A25:K25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9:E49"/>
    <mergeCell ref="F49:G49"/>
    <mergeCell ref="D46:E46"/>
    <mergeCell ref="F46:G46"/>
    <mergeCell ref="D47:E47"/>
    <mergeCell ref="F47:G47"/>
    <mergeCell ref="D48:E48"/>
    <mergeCell ref="F48:G48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&amp;L21.05.2010&amp;CTÜRKİYE ODALAR ve BORSALAR BİRLİĞİ 
Bilgi Hizmetleri Dairesi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282" t="s">
        <v>127</v>
      </c>
      <c r="B2" s="282"/>
      <c r="C2" s="282"/>
      <c r="D2" s="282"/>
      <c r="E2" s="282"/>
      <c r="F2" s="282"/>
      <c r="G2" s="282"/>
      <c r="H2" s="282"/>
      <c r="I2" s="282"/>
      <c r="J2" s="282"/>
      <c r="K2" s="140"/>
    </row>
    <row r="3" spans="1:11" ht="1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0"/>
    </row>
    <row r="4" spans="2:11" ht="15"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5.75">
      <c r="A5" s="347" t="s">
        <v>128</v>
      </c>
      <c r="B5" s="347"/>
      <c r="C5" s="347"/>
      <c r="D5" s="347"/>
      <c r="E5" s="347"/>
      <c r="F5" s="347"/>
      <c r="G5" s="347"/>
      <c r="H5" s="347"/>
      <c r="I5" s="347"/>
      <c r="J5" s="347"/>
      <c r="K5" s="146"/>
    </row>
    <row r="6" spans="2:11" ht="18.75">
      <c r="B6" s="147"/>
      <c r="C6" s="148"/>
      <c r="D6" s="148"/>
      <c r="E6" s="148"/>
      <c r="F6" s="148"/>
      <c r="G6" s="148"/>
      <c r="H6" s="148"/>
      <c r="I6" s="148"/>
      <c r="J6" s="148"/>
      <c r="K6" s="36"/>
    </row>
    <row r="7" spans="2:11" ht="18.75">
      <c r="B7" s="147"/>
      <c r="C7" s="148"/>
      <c r="D7" s="148"/>
      <c r="E7" s="148"/>
      <c r="F7" s="148"/>
      <c r="G7" s="148"/>
      <c r="H7" s="148"/>
      <c r="I7" s="148"/>
      <c r="J7" s="148"/>
      <c r="K7" s="36"/>
    </row>
    <row r="8" spans="1:11" ht="18.75" customHeight="1">
      <c r="A8" s="348" t="s">
        <v>129</v>
      </c>
      <c r="B8" s="348"/>
      <c r="C8" s="348"/>
      <c r="D8" s="348"/>
      <c r="E8" s="348"/>
      <c r="F8" s="348"/>
      <c r="G8" s="348"/>
      <c r="H8" s="348"/>
      <c r="I8" s="348"/>
      <c r="J8" s="348"/>
      <c r="K8" s="149"/>
    </row>
    <row r="9" spans="2:11" ht="15">
      <c r="B9" s="36"/>
      <c r="C9" s="36"/>
      <c r="D9" s="147"/>
      <c r="E9" s="147"/>
      <c r="F9" s="147"/>
      <c r="G9" s="36"/>
      <c r="H9" s="36"/>
      <c r="I9" s="36"/>
      <c r="J9" s="36"/>
      <c r="K9" s="36"/>
    </row>
    <row r="10" spans="2:11" ht="15">
      <c r="B10" s="36"/>
      <c r="C10" s="36"/>
      <c r="D10" s="36"/>
      <c r="E10" s="150" t="s">
        <v>130</v>
      </c>
      <c r="F10" s="150" t="s">
        <v>10</v>
      </c>
      <c r="G10" s="150" t="s">
        <v>131</v>
      </c>
      <c r="H10" s="36"/>
      <c r="I10" s="36"/>
      <c r="J10" s="36"/>
      <c r="K10" s="36"/>
    </row>
    <row r="11" spans="2:11" ht="15">
      <c r="B11" s="36"/>
      <c r="C11" s="36"/>
      <c r="D11" s="36"/>
      <c r="E11" s="151">
        <v>5</v>
      </c>
      <c r="F11" s="152">
        <v>209</v>
      </c>
      <c r="G11" s="153">
        <f>(F11/265)*100</f>
        <v>78.8679245283019</v>
      </c>
      <c r="H11" s="36"/>
      <c r="I11" s="154"/>
      <c r="J11" s="36"/>
      <c r="K11" s="36"/>
    </row>
    <row r="12" spans="2:11" ht="15">
      <c r="B12" s="36"/>
      <c r="C12" s="36"/>
      <c r="D12" s="36"/>
      <c r="E12" s="151">
        <v>6</v>
      </c>
      <c r="F12" s="152">
        <v>29</v>
      </c>
      <c r="G12" s="153">
        <f aca="true" t="shared" si="0" ref="G12:G17">(F12/265)*100</f>
        <v>10.943396226415095</v>
      </c>
      <c r="H12" s="36"/>
      <c r="I12" s="36"/>
      <c r="J12" s="36"/>
      <c r="K12" s="36"/>
    </row>
    <row r="13" spans="2:11" ht="15">
      <c r="B13" s="36"/>
      <c r="C13" s="36"/>
      <c r="D13" s="36"/>
      <c r="E13" s="151">
        <v>7</v>
      </c>
      <c r="F13" s="152">
        <v>14</v>
      </c>
      <c r="G13" s="153">
        <f t="shared" si="0"/>
        <v>5.283018867924529</v>
      </c>
      <c r="H13" s="36"/>
      <c r="I13" s="36"/>
      <c r="J13" s="36"/>
      <c r="K13" s="36"/>
    </row>
    <row r="14" spans="2:11" ht="15">
      <c r="B14" s="36"/>
      <c r="C14" s="36"/>
      <c r="D14" s="36"/>
      <c r="E14" s="151">
        <v>8</v>
      </c>
      <c r="F14" s="152">
        <v>7</v>
      </c>
      <c r="G14" s="153">
        <f t="shared" si="0"/>
        <v>2.6415094339622645</v>
      </c>
      <c r="H14" s="36"/>
      <c r="I14" s="36"/>
      <c r="J14" s="36"/>
      <c r="K14" s="36"/>
    </row>
    <row r="15" spans="2:11" ht="15">
      <c r="B15" s="36"/>
      <c r="C15" s="36"/>
      <c r="D15" s="36"/>
      <c r="E15" s="151">
        <v>9</v>
      </c>
      <c r="F15" s="152">
        <v>1</v>
      </c>
      <c r="G15" s="153">
        <f t="shared" si="0"/>
        <v>0.37735849056603776</v>
      </c>
      <c r="H15" s="36"/>
      <c r="I15" s="36"/>
      <c r="J15" s="36"/>
      <c r="K15" s="36"/>
    </row>
    <row r="16" spans="2:11" ht="15">
      <c r="B16" s="36"/>
      <c r="C16" s="36"/>
      <c r="D16" s="36"/>
      <c r="E16" s="151">
        <v>10</v>
      </c>
      <c r="F16" s="152">
        <v>0</v>
      </c>
      <c r="G16" s="153">
        <f t="shared" si="0"/>
        <v>0</v>
      </c>
      <c r="H16" s="36"/>
      <c r="I16" s="36"/>
      <c r="J16" s="36"/>
      <c r="K16" s="36"/>
    </row>
    <row r="17" spans="2:11" ht="15">
      <c r="B17" s="36"/>
      <c r="C17" s="36"/>
      <c r="D17" s="36"/>
      <c r="E17" s="151" t="s">
        <v>132</v>
      </c>
      <c r="F17" s="152">
        <v>5</v>
      </c>
      <c r="G17" s="153">
        <f t="shared" si="0"/>
        <v>1.8867924528301887</v>
      </c>
      <c r="H17" s="36"/>
      <c r="I17" s="36"/>
      <c r="J17" s="36"/>
      <c r="K17" s="36"/>
    </row>
    <row r="18" spans="2:11" ht="15">
      <c r="B18" s="36"/>
      <c r="C18" s="36"/>
      <c r="D18" s="36"/>
      <c r="E18" s="150" t="s">
        <v>34</v>
      </c>
      <c r="F18" s="150">
        <f>SUM(F11:F17)</f>
        <v>265</v>
      </c>
      <c r="G18" s="155">
        <v>100</v>
      </c>
      <c r="H18" s="36"/>
      <c r="I18" s="36"/>
      <c r="J18" s="36"/>
      <c r="K18" s="36"/>
    </row>
    <row r="19" spans="2:11" ht="15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2:11" ht="15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48" t="s">
        <v>133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6"/>
    </row>
    <row r="22" spans="2:11" ht="15"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2:11" ht="15">
      <c r="B23" s="36"/>
      <c r="C23" s="36"/>
      <c r="D23" s="36"/>
      <c r="E23" s="150" t="s">
        <v>130</v>
      </c>
      <c r="F23" s="150" t="s">
        <v>10</v>
      </c>
      <c r="G23" s="150" t="s">
        <v>131</v>
      </c>
      <c r="H23" s="36"/>
      <c r="I23" s="36"/>
      <c r="J23" s="36"/>
      <c r="K23" s="36"/>
    </row>
    <row r="24" spans="2:11" ht="15">
      <c r="B24" s="36"/>
      <c r="C24" s="36"/>
      <c r="D24" s="36"/>
      <c r="E24" s="151">
        <v>2</v>
      </c>
      <c r="F24" s="156">
        <v>3188</v>
      </c>
      <c r="G24" s="153">
        <f>F24/3994*100</f>
        <v>79.81972959439159</v>
      </c>
      <c r="H24" s="36"/>
      <c r="I24" s="36"/>
      <c r="J24" s="36"/>
      <c r="K24" s="36"/>
    </row>
    <row r="25" spans="2:11" ht="15">
      <c r="B25" s="36"/>
      <c r="C25" s="36"/>
      <c r="D25" s="36"/>
      <c r="E25" s="151">
        <v>3</v>
      </c>
      <c r="F25" s="152">
        <v>552</v>
      </c>
      <c r="G25" s="153">
        <f aca="true" t="shared" si="1" ref="G25:G33">F25/3994*100</f>
        <v>13.820731096644966</v>
      </c>
      <c r="H25" s="36"/>
      <c r="I25" s="36"/>
      <c r="J25" s="36"/>
      <c r="K25" s="36"/>
    </row>
    <row r="26" spans="2:11" ht="15">
      <c r="B26" s="36"/>
      <c r="C26" s="36"/>
      <c r="D26" s="36"/>
      <c r="E26" s="151">
        <v>4</v>
      </c>
      <c r="F26" s="152">
        <v>163</v>
      </c>
      <c r="G26" s="153">
        <f t="shared" si="1"/>
        <v>4.0811216825237855</v>
      </c>
      <c r="H26" s="36"/>
      <c r="I26" s="36"/>
      <c r="J26" s="36"/>
      <c r="K26" s="36"/>
    </row>
    <row r="27" spans="2:11" ht="15">
      <c r="B27" s="36"/>
      <c r="C27" s="36"/>
      <c r="D27" s="36"/>
      <c r="E27" s="151">
        <v>5</v>
      </c>
      <c r="F27" s="152">
        <v>65</v>
      </c>
      <c r="G27" s="153">
        <f t="shared" si="1"/>
        <v>1.627441161742614</v>
      </c>
      <c r="H27" s="36"/>
      <c r="I27" s="36"/>
      <c r="J27" s="36"/>
      <c r="K27" s="36"/>
    </row>
    <row r="28" spans="2:11" ht="15">
      <c r="B28" s="36"/>
      <c r="C28" s="36"/>
      <c r="D28" s="36"/>
      <c r="E28" s="151">
        <v>6</v>
      </c>
      <c r="F28" s="152">
        <v>12</v>
      </c>
      <c r="G28" s="153">
        <f t="shared" si="1"/>
        <v>0.30045067601402103</v>
      </c>
      <c r="H28" s="36"/>
      <c r="I28" s="36"/>
      <c r="J28" s="36"/>
      <c r="K28" s="36"/>
    </row>
    <row r="29" spans="2:11" ht="15">
      <c r="B29" s="36"/>
      <c r="C29" s="36"/>
      <c r="D29" s="36"/>
      <c r="E29" s="151">
        <v>7</v>
      </c>
      <c r="F29" s="152">
        <v>7</v>
      </c>
      <c r="G29" s="153">
        <f t="shared" si="1"/>
        <v>0.17526289434151227</v>
      </c>
      <c r="H29" s="36"/>
      <c r="I29" s="36"/>
      <c r="J29" s="36"/>
      <c r="K29" s="36"/>
    </row>
    <row r="30" spans="2:11" ht="15">
      <c r="B30" s="36"/>
      <c r="C30" s="36"/>
      <c r="D30" s="36"/>
      <c r="E30" s="151">
        <v>8</v>
      </c>
      <c r="F30" s="152">
        <v>0</v>
      </c>
      <c r="G30" s="153">
        <f t="shared" si="1"/>
        <v>0</v>
      </c>
      <c r="H30" s="36"/>
      <c r="I30" s="36"/>
      <c r="J30" s="36"/>
      <c r="K30" s="36"/>
    </row>
    <row r="31" spans="2:11" ht="15">
      <c r="B31" s="36"/>
      <c r="C31" s="36"/>
      <c r="D31" s="36"/>
      <c r="E31" s="151">
        <v>9</v>
      </c>
      <c r="F31" s="152">
        <v>1</v>
      </c>
      <c r="G31" s="153">
        <f t="shared" si="1"/>
        <v>0.025037556334501748</v>
      </c>
      <c r="H31" s="36"/>
      <c r="I31" s="36"/>
      <c r="J31" s="36"/>
      <c r="K31" s="36"/>
    </row>
    <row r="32" spans="2:11" ht="15">
      <c r="B32" s="36"/>
      <c r="C32" s="36"/>
      <c r="D32" s="36"/>
      <c r="E32" s="151">
        <v>10</v>
      </c>
      <c r="F32" s="152">
        <v>2</v>
      </c>
      <c r="G32" s="153">
        <f t="shared" si="1"/>
        <v>0.050075112669003496</v>
      </c>
      <c r="H32" s="36"/>
      <c r="I32" s="36"/>
      <c r="J32" s="36"/>
      <c r="K32" s="36"/>
    </row>
    <row r="33" spans="2:11" ht="15">
      <c r="B33" s="36"/>
      <c r="C33" s="36"/>
      <c r="D33" s="36"/>
      <c r="E33" s="151" t="s">
        <v>132</v>
      </c>
      <c r="F33" s="152">
        <v>4</v>
      </c>
      <c r="G33" s="153">
        <f t="shared" si="1"/>
        <v>0.10015022533800699</v>
      </c>
      <c r="H33" s="36"/>
      <c r="I33" s="36"/>
      <c r="J33" s="36"/>
      <c r="K33" s="36"/>
    </row>
    <row r="34" spans="2:11" ht="15">
      <c r="B34" s="36"/>
      <c r="C34" s="36"/>
      <c r="D34" s="36"/>
      <c r="E34" s="150" t="s">
        <v>34</v>
      </c>
      <c r="F34" s="157">
        <f>SUM(F24:F33)</f>
        <v>3994</v>
      </c>
      <c r="G34" s="155">
        <v>100</v>
      </c>
      <c r="H34" s="36"/>
      <c r="I34" s="36"/>
      <c r="J34" s="36"/>
      <c r="K34" s="36"/>
    </row>
    <row r="35" spans="2:11" ht="15">
      <c r="B35" s="36"/>
      <c r="C35" s="36"/>
      <c r="D35" s="36"/>
      <c r="E35" s="158" t="s">
        <v>19</v>
      </c>
      <c r="F35" s="158"/>
      <c r="G35" s="158"/>
      <c r="H35" s="36"/>
      <c r="I35" s="36"/>
      <c r="J35" s="36"/>
      <c r="K35" s="36"/>
    </row>
    <row r="36" spans="2:11" ht="15"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2:11" ht="15">
      <c r="B37" s="36"/>
      <c r="C37" s="36"/>
      <c r="D37" s="36"/>
      <c r="E37" s="36"/>
      <c r="F37" s="36"/>
      <c r="G37" s="36"/>
      <c r="H37" s="159"/>
      <c r="I37" s="36"/>
      <c r="J37" s="36"/>
      <c r="K37" s="36"/>
    </row>
    <row r="38" spans="2:11" ht="15">
      <c r="B38" s="36"/>
      <c r="C38" s="160"/>
      <c r="D38" s="160"/>
      <c r="E38" s="36"/>
      <c r="F38" s="36"/>
      <c r="G38" s="36"/>
      <c r="H38" s="161"/>
      <c r="I38" s="36"/>
      <c r="J38" s="36"/>
      <c r="K38" s="36"/>
    </row>
    <row r="39" spans="2:11" ht="15"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2:11" ht="15"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2:11" ht="15"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2:11" ht="15"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2:11" ht="15"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2:11" ht="15"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2:11" ht="15">
      <c r="B45" s="36"/>
      <c r="C45" s="36"/>
      <c r="D45" s="36"/>
      <c r="H45" s="36"/>
      <c r="I45" s="36"/>
      <c r="J45" s="36"/>
      <c r="K45" s="36"/>
    </row>
    <row r="46" spans="2:11" ht="15">
      <c r="B46" s="36"/>
      <c r="C46" s="36"/>
      <c r="D46" s="36"/>
      <c r="H46" s="36"/>
      <c r="I46" s="36"/>
      <c r="J46" s="36"/>
      <c r="K46" s="36"/>
    </row>
    <row r="47" spans="2:11" ht="15">
      <c r="B47" s="36"/>
      <c r="C47" s="36"/>
      <c r="D47" s="36"/>
      <c r="H47" s="36"/>
      <c r="I47" s="36"/>
      <c r="J47" s="36"/>
      <c r="K47" s="36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&amp;L21.05.2010&amp;CTÜRKİYE ODALAR ve BORSALAR BİRLİĞİ
Bilgi Hizmetleri Dairesi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2010-12-08T07:50:34Z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2275DMW4H6TN-225-174</vt:lpwstr>
  </property>
  <property fmtid="{D5CDD505-2E9C-101B-9397-08002B2CF9AE}" pid="3" name="_dlc_DocIdItemGuid">
    <vt:lpwstr>9d041d45-4f0f-41e4-957a-013767da47e6</vt:lpwstr>
  </property>
  <property fmtid="{D5CDD505-2E9C-101B-9397-08002B2CF9AE}" pid="4" name="_dlc_DocIdUrl">
    <vt:lpwstr>http://sspsrv01:90/IktisadiRaporlama/_layouts/DocIdRedir.aspx?ID=2275DMW4H6TN-225-174, 2275DMW4H6TN-225-174</vt:lpwstr>
  </property>
</Properties>
</file>