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FAALİYETLER'!$A$1:$F$83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ÜLKELER'!$33:$35</definedName>
  </definedNames>
  <calcPr fullCalcOnLoad="1"/>
</workbook>
</file>

<file path=xl/sharedStrings.xml><?xml version="1.0" encoding="utf-8"?>
<sst xmlns="http://schemas.openxmlformats.org/spreadsheetml/2006/main" count="961" uniqueCount="424">
  <si>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</si>
  <si>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</si>
  <si>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</si>
  <si>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</si>
  <si>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</si>
  <si>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</si>
  <si>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</si>
  <si>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</si>
  <si>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</si>
  <si>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</si>
  <si>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</si>
  <si>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</si>
  <si>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</si>
  <si>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</si>
  <si>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</si>
  <si>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</si>
  <si>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</si>
  <si>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</si>
  <si>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</si>
  <si>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</si>
  <si>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</si>
  <si>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</si>
  <si>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</si>
  <si>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</si>
  <si>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</si>
  <si>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</si>
  <si>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</si>
  <si>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</si>
  <si>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</si>
  <si>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</si>
  <si>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</si>
  <si>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</si>
  <si>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</si>
  <si>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</si>
  <si>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</si>
  <si>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</si>
  <si>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</si>
  <si>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</si>
  <si>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</si>
  <si>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</si>
  <si>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</si>
  <si>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</si>
  <si>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</si>
  <si>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</si>
  <si>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</si>
  <si>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</si>
  <si>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</si>
  <si>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</si>
  <si>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</si>
  <si>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</si>
  <si>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</si>
  <si>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</si>
  <si>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</si>
  <si>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</si>
  <si>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</si>
  <si>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</si>
  <si>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</si>
  <si>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</si>
  <si>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</si>
  <si>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</si>
  <si>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</si>
  <si>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</si>
  <si>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</si>
  <si>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</si>
  <si>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</si>
  <si>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</si>
  <si>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</si>
  <si>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</si>
  <si>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</si>
  <si>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</si>
  <si>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</si>
  <si>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</si>
  <si>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</si>
  <si>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</si>
  <si>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</si>
  <si>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</si>
  <si>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</si>
  <si>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</si>
  <si>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</si>
  <si>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</si>
  <si>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</si>
  <si>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</si>
  <si>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</si>
  <si>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</si>
  <si>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</si>
  <si>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</si>
  <si>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</si>
  <si>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</si>
  <si>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</si>
  <si>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</si>
  <si>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</si>
  <si>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</si>
  <si>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</si>
  <si>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</si>
  <si>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</si>
  <si>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</si>
  <si>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</si>
  <si>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</si>
  <si>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</si>
  <si>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</si>
  <si>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</si>
  <si>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</si>
  <si>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</si>
  <si>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</si>
  <si>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</si>
  <si>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</si>
  <si>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</si>
  <si>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</si>
  <si>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</si>
  <si>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</si>
  <si>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</si>
  <si>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</si>
  <si>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</si>
  <si>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</si>
  <si>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</si>
  <si>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</si>
  <si>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</si>
  <si>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</si>
  <si>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</si>
  <si>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</si>
  <si>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</si>
  <si>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</si>
  <si>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</si>
  <si>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</si>
  <si>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</si>
  <si>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</si>
  <si>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</si>
  <si>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</si>
  <si>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</si>
  <si>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</si>
  <si>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</si>
  <si>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</si>
  <si>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</si>
  <si>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</si>
  <si>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</si>
  <si>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</si>
  <si>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</si>
  <si>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</si>
  <si>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</si>
  <si>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</si>
  <si>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</si>
  <si>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</si>
  <si>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</si>
  <si>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</si>
  <si>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</si>
  <si>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</si>
  <si>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</si>
  <si>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</si>
  <si>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</si>
  <si>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</si>
  <si>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</si>
  <si>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</si>
  <si>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</si>
  <si>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</si>
  <si>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</si>
  <si>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</si>
  <si>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</si>
  <si>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</si>
  <si>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</si>
  <si>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</si>
  <si>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</si>
  <si>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</si>
  <si>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</si>
  <si>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</si>
  <si>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</si>
  <si>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</si>
  <si>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</si>
  <si>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</si>
  <si>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</si>
  <si>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</si>
  <si>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</si>
  <si>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</si>
  <si>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</si>
  <si>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</si>
  <si>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</si>
  <si>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</si>
  <si>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</si>
  <si>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</si>
  <si>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</si>
  <si>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</si>
  <si>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</si>
  <si>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</si>
  <si>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</si>
  <si>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</si>
  <si>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</si>
  <si>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</si>
  <si>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</si>
  <si>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</si>
  <si>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</si>
  <si>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</si>
  <si>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</si>
  <si>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</si>
  <si>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</si>
  <si>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</si>
  <si>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</si>
  <si>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</si>
  <si>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</si>
  <si>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</si>
  <si>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</si>
  <si>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</si>
  <si>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</si>
  <si>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</si>
  <si>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</si>
  <si>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</si>
  <si>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</si>
  <si>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</si>
  <si>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</si>
  <si>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</si>
  <si>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</si>
  <si>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</si>
  <si>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</si>
  <si>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</si>
  <si>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</si>
  <si>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</si>
  <si>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</si>
  <si>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</si>
  <si>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</si>
  <si>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</si>
  <si>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</si>
  <si>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</si>
  <si>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</si>
  <si>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</si>
  <si>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</si>
  <si>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</si>
  <si>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</si>
  <si>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</si>
  <si>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</si>
  <si>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</si>
  <si>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</si>
  <si>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</si>
  <si>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</si>
  <si>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</si>
  <si>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</si>
  <si>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</si>
  <si>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</si>
  <si>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</si>
  <si>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</si>
  <si>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</si>
  <si>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</si>
  <si>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</si>
  <si>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</si>
  <si>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</si>
  <si>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</si>
  <si>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</si>
  <si>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</si>
  <si>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</si>
  <si>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</si>
  <si>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</si>
  <si>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</si>
  <si>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</si>
  <si>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</si>
  <si>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</si>
  <si>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</si>
  <si>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</si>
  <si>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</si>
  <si>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</si>
  <si>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</si>
  <si>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</si>
  <si>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</si>
  <si>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</si>
  <si>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</si>
  <si>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</si>
  <si>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</si>
  <si>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</si>
  <si>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</si>
  <si>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</si>
  <si>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</si>
  <si>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</si>
  <si>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</si>
  <si>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</si>
  <si>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</si>
  <si>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</si>
  <si>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</si>
  <si>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</si>
  <si>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</si>
  <si>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</si>
  <si>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</si>
  <si>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</si>
  <si>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</si>
  <si>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</si>
  <si>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</si>
  <si>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İspanya</t>
  </si>
  <si>
    <t>Rusya Fedarasyonu</t>
  </si>
  <si>
    <t>Avusturya</t>
  </si>
  <si>
    <t>Kanada</t>
  </si>
  <si>
    <t>Ukrayna</t>
  </si>
  <si>
    <t>İngiltere</t>
  </si>
  <si>
    <t>Fransa</t>
  </si>
  <si>
    <t>Yunanistan</t>
  </si>
  <si>
    <t>İran</t>
  </si>
  <si>
    <t>İtalya</t>
  </si>
  <si>
    <t>Azerbaycan</t>
  </si>
  <si>
    <t>Irak</t>
  </si>
  <si>
    <t>Çin</t>
  </si>
  <si>
    <t>Hollanda</t>
  </si>
  <si>
    <t>Türkmenistan</t>
  </si>
  <si>
    <t>Bulgaristan</t>
  </si>
  <si>
    <t>BAE</t>
  </si>
  <si>
    <t>Afganistan</t>
  </si>
  <si>
    <t>Romanya</t>
  </si>
  <si>
    <t>İsveç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</si>
  <si>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</si>
  <si>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</si>
  <si>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</si>
  <si>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</si>
  <si>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</si>
  <si>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</si>
  <si>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</si>
  <si>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</si>
  <si>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73.11 -Reklam ajanslarının faaliyetleri</t>
  </si>
  <si>
    <t>86.10 -Hastane hizmetleri</t>
  </si>
  <si>
    <t>28.29 -Başka yerde sınıflandırılmamış diğer genel amaçlı makinelerin imalatı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</si>
  <si>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</si>
  <si>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</si>
  <si>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</si>
  <si>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</si>
  <si>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</si>
  <si>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</si>
  <si>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</si>
  <si>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</si>
  <si>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</si>
  <si>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</si>
  <si>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</si>
  <si>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</si>
  <si>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</si>
  <si>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</si>
  <si>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</si>
  <si>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</si>
  <si>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</si>
  <si>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85.59 -Başka yerde sınıflandırılmamış diğer eğitim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</si>
  <si>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</si>
  <si>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</si>
  <si>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</si>
  <si>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</si>
  <si>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</si>
  <si>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</si>
  <si>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</si>
  <si>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</si>
  <si>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</si>
  <si>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</si>
  <si>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</si>
  <si>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</si>
  <si>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</si>
  <si>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</si>
  <si>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</si>
  <si>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</si>
  <si>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</si>
  <si>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</si>
  <si>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</si>
  <si>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</si>
  <si>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</si>
  <si>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</si>
  <si>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</si>
  <si>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</si>
  <si>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79.11</t>
  </si>
  <si>
    <t>Seyahat acentesi faaliyetleri</t>
  </si>
  <si>
    <t>Moldovya</t>
  </si>
  <si>
    <t>Hindistan</t>
  </si>
  <si>
    <t>Nijerya</t>
  </si>
  <si>
    <t>Norveç</t>
  </si>
  <si>
    <t>K.K.T.C.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</si>
  <si>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</si>
  <si>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</si>
  <si>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</si>
  <si>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Ağustos</t>
  </si>
  <si>
    <t>Belirli bir mala tahsis edilmiş mağazalarda otomotiv yakıtının perakende ticareti</t>
  </si>
  <si>
    <t>50.20</t>
  </si>
  <si>
    <t>Deniz ve kıyı sularında yük taşımacılığı</t>
  </si>
  <si>
    <t>85.59</t>
  </si>
  <si>
    <t>Başka yerde sınıflandırılmamış diğer eğitim</t>
  </si>
  <si>
    <t>10.71</t>
  </si>
  <si>
    <t>Ekmek, taze pastane ürünleri ve taze kek imalatı</t>
  </si>
  <si>
    <t>47.51</t>
  </si>
  <si>
    <t>Belirli bir mala tahsis edilmiş mağazalarda tekstil ürünleri perakende ticareti</t>
  </si>
  <si>
    <t>47.74 -Belirli bir mala tahsis edilmiş mağazalarda tıbbi ve ortopedik ürünlerin perakende ticareti</t>
  </si>
  <si>
    <t>İsviçre</t>
  </si>
  <si>
    <t>Filistin</t>
  </si>
  <si>
    <t>Danimarka</t>
  </si>
  <si>
    <t>Kazakistan</t>
  </si>
  <si>
    <t>Tacikistan</t>
  </si>
  <si>
    <t>EYLÜL 2010</t>
  </si>
  <si>
    <t>22 EKİM 2010</t>
  </si>
  <si>
    <t>2010 EYLÜL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</si>
  <si>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2010 EYLÜL  AYINA AİT KURULAN ve KAPANAN ŞİRKET İSTATİSTİKLERİ</t>
    </r>
  </si>
  <si>
    <t xml:space="preserve"> 2010  EYLÜL AYINA AİT KURULAN ve KAPANAN ŞİRKET İSTATİSTİKLERİ</t>
  </si>
  <si>
    <t xml:space="preserve"> 2010 EYLÜL AYINA AİT KURULAN ve KAPANAN ŞİRKET İSTATİSTİKLERİ</t>
  </si>
  <si>
    <t>2010 Ocak-Eylül Ayları Arası Kurulan ŞirketlerinSermaye Dağılımları</t>
  </si>
  <si>
    <t>2010 EYLÜL AYINA AİT KURULAN ve KAPANAN ŞİRKET İSTATİSTİKLERİ</t>
  </si>
  <si>
    <t>Eylül</t>
  </si>
  <si>
    <t xml:space="preserve"> 2010 EYLÜLAYINA AİT KURULAN ve KAPANAN ŞİRKET İSTATİSTİKLERİ</t>
  </si>
  <si>
    <t>2010 EYLÜL (BİR AYLIK)</t>
  </si>
  <si>
    <t>2009  EYLÜL (BİR AYLIK)</t>
  </si>
  <si>
    <t>2010 OCAK-EYLÜL (DOKUZ AYLIK)</t>
  </si>
  <si>
    <t>2009 OCAK-EYLÜL (DOKUZ AYLIK)</t>
  </si>
  <si>
    <t xml:space="preserve">        Eylül Ayında Kurulan Yabancı Sermayeli Şirketlerin Genel Görünümü</t>
  </si>
  <si>
    <t>2010 Yılı Ocak-Eylül Ayları Arası Kurulan Yabancı Sermayeli Şirketlerin         Genel Görünümü</t>
  </si>
  <si>
    <t>2010 Yılı Ocak-Eylül Ayları Arası Kurulan Yabancı Sermayeli Şirketlerin                           İllere Göre Dağılımı</t>
  </si>
  <si>
    <t>2010 Yılı Ocak-Eylül Ayları Arası En Çok Yabancı Sermayeli Şirket Kuruluşu Olan  İlk 20 Faaliyet</t>
  </si>
  <si>
    <t>OCAK-EYLÜL 2010</t>
  </si>
  <si>
    <t>60.20</t>
  </si>
  <si>
    <t>Televizyon programcılığı ve yayıncılığı faaliyetleri</t>
  </si>
  <si>
    <t>68.31</t>
  </si>
  <si>
    <t>Gayrimenkul acenteleri</t>
  </si>
  <si>
    <t>35.14</t>
  </si>
  <si>
    <t>Elektrik enerjisinin ticareti</t>
  </si>
  <si>
    <t>46.23</t>
  </si>
  <si>
    <t>Canlı hayvanların toptan ticareti</t>
  </si>
  <si>
    <t>01.42</t>
  </si>
  <si>
    <t>Diğer sığır ve manda yetiştiriciliği</t>
  </si>
  <si>
    <t>Başka yerde sınıflandırılmamış kara taşımacılığı ile yapılan diğer yolcu taşımacılığı</t>
  </si>
  <si>
    <t>Başka yerde sınıflandırılmamış diğer özel inşaat faaliyetleri</t>
  </si>
  <si>
    <t>96.02</t>
  </si>
  <si>
    <t>Kuaförlük ve diğer güzellik salonlarının faaliyetleri</t>
  </si>
  <si>
    <t xml:space="preserve">2010 EYLÜL AYINA AİT KURULAN VE KAPANAN ŞİRKET İSTATİSTİKLERİ </t>
  </si>
  <si>
    <t>ST.Kittis &amp; Nevis</t>
  </si>
  <si>
    <t>Endonezya</t>
  </si>
  <si>
    <t>Kuzey Kore</t>
  </si>
  <si>
    <t>Liberya</t>
  </si>
  <si>
    <t>Malezya</t>
  </si>
  <si>
    <t>Çek Cum.</t>
  </si>
  <si>
    <t>46.72 -Madenler ve maden cevherlerinin toptan ticareti</t>
  </si>
  <si>
    <t>20-22</t>
  </si>
  <si>
    <t>23-24</t>
  </si>
  <si>
    <t>25-26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</si>
</sst>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9" fillId="33" borderId="10" xfId="0" applyFont="1" applyFill="1" applyBorder="1" applyAlignment="1">
      <alignment horizontal="center"/>
    </xf>
    <xf numFmtId="0" fontId="80" fillId="34" borderId="11" xfId="0" applyFont="1" applyFill="1" applyBorder="1" applyAlignment="1">
      <alignment/>
    </xf>
    <xf numFmtId="3" fontId="80" fillId="35" borderId="12" xfId="0" applyNumberFormat="1" applyFont="1" applyFill="1" applyBorder="1" applyAlignment="1">
      <alignment/>
    </xf>
    <xf numFmtId="3" fontId="80" fillId="35" borderId="13" xfId="0" applyNumberFormat="1" applyFont="1" applyFill="1" applyBorder="1" applyAlignment="1">
      <alignment/>
    </xf>
    <xf numFmtId="3" fontId="80" fillId="35" borderId="14" xfId="0" applyNumberFormat="1" applyFont="1" applyFill="1" applyBorder="1" applyAlignment="1">
      <alignment/>
    </xf>
    <xf numFmtId="3" fontId="80" fillId="36" borderId="11" xfId="0" applyNumberFormat="1" applyFont="1" applyFill="1" applyBorder="1" applyAlignment="1">
      <alignment vertical="top" wrapText="1"/>
    </xf>
    <xf numFmtId="0" fontId="80" fillId="34" borderId="15" xfId="0" applyFont="1" applyFill="1" applyBorder="1" applyAlignment="1">
      <alignment/>
    </xf>
    <xf numFmtId="3" fontId="80" fillId="35" borderId="16" xfId="0" applyNumberFormat="1" applyFont="1" applyFill="1" applyBorder="1" applyAlignment="1">
      <alignment/>
    </xf>
    <xf numFmtId="0" fontId="80" fillId="33" borderId="17" xfId="0" applyFont="1" applyFill="1" applyBorder="1" applyAlignment="1">
      <alignment wrapText="1"/>
    </xf>
    <xf numFmtId="3" fontId="80" fillId="35" borderId="18" xfId="0" applyNumberFormat="1" applyFont="1" applyFill="1" applyBorder="1" applyAlignment="1">
      <alignment/>
    </xf>
    <xf numFmtId="3" fontId="80" fillId="35" borderId="19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 vertical="top" wrapText="1"/>
    </xf>
    <xf numFmtId="0" fontId="80" fillId="33" borderId="20" xfId="0" applyFont="1" applyFill="1" applyBorder="1" applyAlignment="1">
      <alignment wrapText="1"/>
    </xf>
    <xf numFmtId="0" fontId="80" fillId="33" borderId="15" xfId="0" applyFont="1" applyFill="1" applyBorder="1" applyAlignment="1">
      <alignment wrapText="1"/>
    </xf>
    <xf numFmtId="0" fontId="79" fillId="34" borderId="21" xfId="0" applyFont="1" applyFill="1" applyBorder="1" applyAlignment="1">
      <alignment wrapText="1"/>
    </xf>
    <xf numFmtId="0" fontId="80" fillId="34" borderId="22" xfId="0" applyFont="1" applyFill="1" applyBorder="1" applyAlignment="1">
      <alignment/>
    </xf>
    <xf numFmtId="3" fontId="80" fillId="36" borderId="22" xfId="0" applyNumberFormat="1" applyFont="1" applyFill="1" applyBorder="1" applyAlignment="1">
      <alignment vertical="top" wrapText="1"/>
    </xf>
    <xf numFmtId="0" fontId="79" fillId="33" borderId="21" xfId="0" applyFont="1" applyFill="1" applyBorder="1" applyAlignment="1">
      <alignment wrapText="1"/>
    </xf>
    <xf numFmtId="0" fontId="80" fillId="33" borderId="22" xfId="0" applyFont="1" applyFill="1" applyBorder="1" applyAlignment="1">
      <alignment/>
    </xf>
    <xf numFmtId="0" fontId="79" fillId="34" borderId="23" xfId="0" applyFont="1" applyFill="1" applyBorder="1" applyAlignment="1">
      <alignment wrapText="1"/>
    </xf>
    <xf numFmtId="0" fontId="80" fillId="34" borderId="24" xfId="0" applyFont="1" applyFill="1" applyBorder="1" applyAlignment="1">
      <alignment/>
    </xf>
    <xf numFmtId="3" fontId="80" fillId="35" borderId="25" xfId="0" applyNumberFormat="1" applyFont="1" applyFill="1" applyBorder="1" applyAlignment="1">
      <alignment/>
    </xf>
    <xf numFmtId="3" fontId="80" fillId="35" borderId="26" xfId="0" applyNumberFormat="1" applyFont="1" applyFill="1" applyBorder="1" applyAlignment="1">
      <alignment/>
    </xf>
    <xf numFmtId="3" fontId="80" fillId="35" borderId="27" xfId="0" applyNumberFormat="1" applyFont="1" applyFill="1" applyBorder="1" applyAlignment="1">
      <alignment/>
    </xf>
    <xf numFmtId="3" fontId="80" fillId="36" borderId="24" xfId="0" applyNumberFormat="1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/>
    </xf>
    <xf numFmtId="3" fontId="83" fillId="37" borderId="28" xfId="0" applyNumberFormat="1" applyFont="1" applyFill="1" applyBorder="1" applyAlignment="1">
      <alignment horizontal="center"/>
    </xf>
    <xf numFmtId="3" fontId="84" fillId="37" borderId="19" xfId="0" applyNumberFormat="1" applyFont="1" applyFill="1" applyBorder="1" applyAlignment="1">
      <alignment/>
    </xf>
    <xf numFmtId="3" fontId="84" fillId="37" borderId="19" xfId="0" applyNumberFormat="1" applyFont="1" applyFill="1" applyBorder="1" applyAlignment="1">
      <alignment horizontal="center" vertical="center"/>
    </xf>
    <xf numFmtId="3" fontId="84" fillId="37" borderId="19" xfId="0" applyNumberFormat="1" applyFont="1" applyFill="1" applyBorder="1" applyAlignment="1">
      <alignment/>
    </xf>
    <xf numFmtId="3" fontId="84" fillId="37" borderId="29" xfId="0" applyNumberFormat="1" applyFont="1" applyFill="1" applyBorder="1" applyAlignment="1">
      <alignment/>
    </xf>
    <xf numFmtId="3" fontId="83" fillId="37" borderId="19" xfId="0" applyNumberFormat="1" applyFont="1" applyFill="1" applyBorder="1" applyAlignment="1">
      <alignment/>
    </xf>
    <xf numFmtId="3" fontId="83" fillId="37" borderId="29" xfId="0" applyNumberFormat="1" applyFont="1" applyFill="1" applyBorder="1" applyAlignment="1">
      <alignment horizontal="center"/>
    </xf>
    <xf numFmtId="2" fontId="82" fillId="0" borderId="0" xfId="0" applyNumberFormat="1" applyFont="1" applyAlignment="1">
      <alignment/>
    </xf>
    <xf numFmtId="3" fontId="83" fillId="37" borderId="30" xfId="0" applyNumberFormat="1" applyFont="1" applyFill="1" applyBorder="1" applyAlignment="1">
      <alignment horizontal="center"/>
    </xf>
    <xf numFmtId="3" fontId="83" fillId="37" borderId="30" xfId="0" applyNumberFormat="1" applyFont="1" applyFill="1" applyBorder="1" applyAlignment="1">
      <alignment/>
    </xf>
    <xf numFmtId="3" fontId="83" fillId="37" borderId="31" xfId="0" applyNumberFormat="1" applyFont="1" applyFill="1" applyBorder="1" applyAlignment="1">
      <alignment horizontal="center"/>
    </xf>
    <xf numFmtId="3" fontId="85" fillId="37" borderId="32" xfId="0" applyNumberFormat="1" applyFont="1" applyFill="1" applyBorder="1" applyAlignment="1">
      <alignment/>
    </xf>
    <xf numFmtId="3" fontId="86" fillId="37" borderId="33" xfId="0" applyNumberFormat="1" applyFont="1" applyFill="1" applyBorder="1" applyAlignment="1">
      <alignment horizontal="right"/>
    </xf>
    <xf numFmtId="3" fontId="86" fillId="37" borderId="34" xfId="0" applyNumberFormat="1" applyFont="1" applyFill="1" applyBorder="1" applyAlignment="1">
      <alignment/>
    </xf>
    <xf numFmtId="3" fontId="86" fillId="37" borderId="34" xfId="0" applyNumberFormat="1" applyFont="1" applyFill="1" applyBorder="1" applyAlignment="1">
      <alignment horizontal="right"/>
    </xf>
    <xf numFmtId="3" fontId="86" fillId="37" borderId="35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2" fontId="87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3" fontId="86" fillId="37" borderId="36" xfId="0" applyNumberFormat="1" applyFont="1" applyFill="1" applyBorder="1" applyAlignment="1">
      <alignment horizontal="right"/>
    </xf>
    <xf numFmtId="3" fontId="86" fillId="37" borderId="19" xfId="0" applyNumberFormat="1" applyFont="1" applyFill="1" applyBorder="1" applyAlignment="1">
      <alignment/>
    </xf>
    <xf numFmtId="3" fontId="86" fillId="37" borderId="19" xfId="0" applyNumberFormat="1" applyFont="1" applyFill="1" applyBorder="1" applyAlignment="1">
      <alignment horizontal="right"/>
    </xf>
    <xf numFmtId="3" fontId="86" fillId="37" borderId="29" xfId="0" applyNumberFormat="1" applyFont="1" applyFill="1" applyBorder="1" applyAlignment="1">
      <alignment horizontal="right"/>
    </xf>
    <xf numFmtId="3" fontId="85" fillId="37" borderId="37" xfId="0" applyNumberFormat="1" applyFont="1" applyFill="1" applyBorder="1" applyAlignment="1">
      <alignment/>
    </xf>
    <xf numFmtId="3" fontId="86" fillId="37" borderId="38" xfId="0" applyNumberFormat="1" applyFont="1" applyFill="1" applyBorder="1" applyAlignment="1">
      <alignment horizontal="right"/>
    </xf>
    <xf numFmtId="3" fontId="86" fillId="37" borderId="30" xfId="0" applyNumberFormat="1" applyFont="1" applyFill="1" applyBorder="1" applyAlignment="1">
      <alignment/>
    </xf>
    <xf numFmtId="3" fontId="86" fillId="37" borderId="30" xfId="0" applyNumberFormat="1" applyFont="1" applyFill="1" applyBorder="1" applyAlignment="1">
      <alignment horizontal="right"/>
    </xf>
    <xf numFmtId="3" fontId="86" fillId="37" borderId="31" xfId="0" applyNumberFormat="1" applyFont="1" applyFill="1" applyBorder="1" applyAlignment="1">
      <alignment horizontal="right"/>
    </xf>
    <xf numFmtId="3" fontId="85" fillId="33" borderId="32" xfId="0" applyNumberFormat="1" applyFont="1" applyFill="1" applyBorder="1" applyAlignment="1">
      <alignment/>
    </xf>
    <xf numFmtId="3" fontId="86" fillId="35" borderId="39" xfId="0" applyNumberFormat="1" applyFont="1" applyFill="1" applyBorder="1" applyAlignment="1">
      <alignment horizontal="right"/>
    </xf>
    <xf numFmtId="3" fontId="86" fillId="35" borderId="13" xfId="0" applyNumberFormat="1" applyFont="1" applyFill="1" applyBorder="1" applyAlignment="1">
      <alignment/>
    </xf>
    <xf numFmtId="3" fontId="86" fillId="35" borderId="13" xfId="0" applyNumberFormat="1" applyFont="1" applyFill="1" applyBorder="1" applyAlignment="1">
      <alignment horizontal="right"/>
    </xf>
    <xf numFmtId="3" fontId="86" fillId="35" borderId="28" xfId="0" applyNumberFormat="1" applyFont="1" applyFill="1" applyBorder="1" applyAlignment="1">
      <alignment horizontal="right"/>
    </xf>
    <xf numFmtId="3" fontId="86" fillId="35" borderId="36" xfId="0" applyNumberFormat="1" applyFont="1" applyFill="1" applyBorder="1" applyAlignment="1">
      <alignment horizontal="right"/>
    </xf>
    <xf numFmtId="3" fontId="86" fillId="35" borderId="19" xfId="0" applyNumberFormat="1" applyFont="1" applyFill="1" applyBorder="1" applyAlignment="1">
      <alignment/>
    </xf>
    <xf numFmtId="3" fontId="86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/>
    </xf>
    <xf numFmtId="3" fontId="82" fillId="35" borderId="29" xfId="0" applyNumberFormat="1" applyFont="1" applyFill="1" applyBorder="1" applyAlignment="1">
      <alignment horizontal="right"/>
    </xf>
    <xf numFmtId="3" fontId="86" fillId="35" borderId="29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3" borderId="37" xfId="0" applyNumberFormat="1" applyFont="1" applyFill="1" applyBorder="1" applyAlignment="1">
      <alignment/>
    </xf>
    <xf numFmtId="3" fontId="86" fillId="35" borderId="38" xfId="0" applyNumberFormat="1" applyFont="1" applyFill="1" applyBorder="1" applyAlignment="1">
      <alignment horizontal="right"/>
    </xf>
    <xf numFmtId="3" fontId="86" fillId="35" borderId="30" xfId="0" applyNumberFormat="1" applyFont="1" applyFill="1" applyBorder="1" applyAlignment="1">
      <alignment/>
    </xf>
    <xf numFmtId="3" fontId="86" fillId="35" borderId="30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 horizontal="right"/>
    </xf>
    <xf numFmtId="3" fontId="82" fillId="35" borderId="31" xfId="0" applyNumberFormat="1" applyFont="1" applyFill="1" applyBorder="1" applyAlignment="1">
      <alignment horizontal="right"/>
    </xf>
    <xf numFmtId="3" fontId="86" fillId="35" borderId="31" xfId="0" applyNumberFormat="1" applyFont="1" applyFill="1" applyBorder="1" applyAlignment="1">
      <alignment horizontal="right"/>
    </xf>
    <xf numFmtId="3" fontId="82" fillId="35" borderId="36" xfId="0" applyNumberFormat="1" applyFont="1" applyFill="1" applyBorder="1" applyAlignment="1">
      <alignment horizontal="right"/>
    </xf>
    <xf numFmtId="3" fontId="82" fillId="35" borderId="38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/>
    </xf>
    <xf numFmtId="3" fontId="82" fillId="35" borderId="0" xfId="0" applyNumberFormat="1" applyFont="1" applyFill="1" applyBorder="1" applyAlignment="1">
      <alignment horizontal="right"/>
    </xf>
    <xf numFmtId="3" fontId="82" fillId="35" borderId="0" xfId="0" applyNumberFormat="1" applyFont="1" applyFill="1" applyBorder="1" applyAlignment="1">
      <alignment/>
    </xf>
    <xf numFmtId="3" fontId="86" fillId="35" borderId="0" xfId="0" applyNumberFormat="1" applyFont="1" applyFill="1" applyBorder="1" applyAlignment="1">
      <alignment horizontal="right"/>
    </xf>
    <xf numFmtId="3" fontId="86" fillId="35" borderId="0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90" fillId="37" borderId="42" xfId="0" applyFont="1" applyFill="1" applyBorder="1" applyAlignment="1">
      <alignment horizontal="center" vertical="center" wrapText="1"/>
    </xf>
    <xf numFmtId="0" fontId="90" fillId="37" borderId="42" xfId="0" applyFont="1" applyFill="1" applyBorder="1" applyAlignment="1">
      <alignment horizontal="center" vertical="center"/>
    </xf>
    <xf numFmtId="0" fontId="90" fillId="37" borderId="43" xfId="0" applyFont="1" applyFill="1" applyBorder="1" applyAlignment="1">
      <alignment wrapText="1"/>
    </xf>
    <xf numFmtId="3" fontId="90" fillId="37" borderId="22" xfId="0" applyNumberFormat="1" applyFont="1" applyFill="1" applyBorder="1" applyAlignment="1">
      <alignment horizontal="right"/>
    </xf>
    <xf numFmtId="3" fontId="90" fillId="37" borderId="44" xfId="0" applyNumberFormat="1" applyFont="1" applyFill="1" applyBorder="1" applyAlignment="1">
      <alignment horizontal="right"/>
    </xf>
    <xf numFmtId="3" fontId="91" fillId="35" borderId="34" xfId="0" applyNumberFormat="1" applyFont="1" applyFill="1" applyBorder="1" applyAlignment="1">
      <alignment horizontal="right"/>
    </xf>
    <xf numFmtId="3" fontId="92" fillId="35" borderId="34" xfId="0" applyNumberFormat="1" applyFont="1" applyFill="1" applyBorder="1" applyAlignment="1">
      <alignment/>
    </xf>
    <xf numFmtId="0" fontId="91" fillId="35" borderId="36" xfId="0" applyFont="1" applyFill="1" applyBorder="1" applyAlignment="1">
      <alignment wrapText="1"/>
    </xf>
    <xf numFmtId="3" fontId="91" fillId="35" borderId="19" xfId="0" applyNumberFormat="1" applyFont="1" applyFill="1" applyBorder="1" applyAlignment="1">
      <alignment horizontal="right"/>
    </xf>
    <xf numFmtId="3" fontId="92" fillId="35" borderId="19" xfId="0" applyNumberFormat="1" applyFont="1" applyFill="1" applyBorder="1" applyAlignment="1">
      <alignment/>
    </xf>
    <xf numFmtId="3" fontId="92" fillId="35" borderId="19" xfId="0" applyNumberFormat="1" applyFont="1" applyFill="1" applyBorder="1" applyAlignment="1">
      <alignment horizontal="right"/>
    </xf>
    <xf numFmtId="0" fontId="91" fillId="35" borderId="38" xfId="0" applyFont="1" applyFill="1" applyBorder="1" applyAlignment="1">
      <alignment wrapText="1"/>
    </xf>
    <xf numFmtId="3" fontId="91" fillId="35" borderId="30" xfId="0" applyNumberFormat="1" applyFont="1" applyFill="1" applyBorder="1" applyAlignment="1">
      <alignment horizontal="right"/>
    </xf>
    <xf numFmtId="3" fontId="92" fillId="35" borderId="30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5" borderId="0" xfId="0" applyNumberFormat="1" applyFont="1" applyFill="1" applyBorder="1" applyAlignment="1">
      <alignment horizontal="right"/>
    </xf>
    <xf numFmtId="1" fontId="92" fillId="35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7" borderId="45" xfId="0" applyFont="1" applyFill="1" applyBorder="1" applyAlignment="1">
      <alignment wrapText="1"/>
    </xf>
    <xf numFmtId="3" fontId="90" fillId="37" borderId="10" xfId="0" applyNumberFormat="1" applyFont="1" applyFill="1" applyBorder="1" applyAlignment="1">
      <alignment horizontal="right"/>
    </xf>
    <xf numFmtId="0" fontId="91" fillId="35" borderId="39" xfId="0" applyFont="1" applyFill="1" applyBorder="1" applyAlignment="1">
      <alignment wrapText="1"/>
    </xf>
    <xf numFmtId="3" fontId="91" fillId="35" borderId="13" xfId="0" applyNumberFormat="1" applyFont="1" applyFill="1" applyBorder="1" applyAlignment="1">
      <alignment horizontal="right"/>
    </xf>
    <xf numFmtId="3" fontId="92" fillId="35" borderId="13" xfId="0" applyNumberFormat="1" applyFont="1" applyFill="1" applyBorder="1" applyAlignment="1">
      <alignment/>
    </xf>
    <xf numFmtId="3" fontId="92" fillId="35" borderId="13" xfId="0" applyNumberFormat="1" applyFont="1" applyFill="1" applyBorder="1" applyAlignment="1">
      <alignment horizontal="right"/>
    </xf>
    <xf numFmtId="3" fontId="92" fillId="35" borderId="28" xfId="0" applyNumberFormat="1" applyFont="1" applyFill="1" applyBorder="1" applyAlignment="1">
      <alignment/>
    </xf>
    <xf numFmtId="3" fontId="92" fillId="35" borderId="29" xfId="0" applyNumberFormat="1" applyFont="1" applyFill="1" applyBorder="1" applyAlignment="1">
      <alignment/>
    </xf>
    <xf numFmtId="3" fontId="92" fillId="35" borderId="46" xfId="0" applyNumberFormat="1" applyFont="1" applyFill="1" applyBorder="1" applyAlignment="1">
      <alignment/>
    </xf>
    <xf numFmtId="3" fontId="92" fillId="35" borderId="47" xfId="0" applyNumberFormat="1" applyFont="1" applyFill="1" applyBorder="1" applyAlignment="1">
      <alignment/>
    </xf>
    <xf numFmtId="3" fontId="92" fillId="35" borderId="26" xfId="0" applyNumberFormat="1" applyFont="1" applyFill="1" applyBorder="1" applyAlignment="1">
      <alignment/>
    </xf>
    <xf numFmtId="3" fontId="92" fillId="35" borderId="48" xfId="0" applyNumberFormat="1" applyFont="1" applyFill="1" applyBorder="1" applyAlignment="1">
      <alignment/>
    </xf>
    <xf numFmtId="0" fontId="91" fillId="35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7" fillId="33" borderId="19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77" fillId="33" borderId="19" xfId="0" applyNumberFormat="1" applyFont="1" applyFill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77" fillId="33" borderId="19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7" fillId="36" borderId="36" xfId="0" applyFont="1" applyFill="1" applyBorder="1" applyAlignment="1">
      <alignment/>
    </xf>
    <xf numFmtId="0" fontId="77" fillId="33" borderId="36" xfId="0" applyFont="1" applyFill="1" applyBorder="1" applyAlignment="1">
      <alignment/>
    </xf>
    <xf numFmtId="0" fontId="77" fillId="36" borderId="49" xfId="0" applyFont="1" applyFill="1" applyBorder="1" applyAlignment="1">
      <alignment/>
    </xf>
    <xf numFmtId="0" fontId="77" fillId="33" borderId="49" xfId="0" applyFont="1" applyFill="1" applyBorder="1" applyAlignment="1">
      <alignment/>
    </xf>
    <xf numFmtId="0" fontId="77" fillId="33" borderId="38" xfId="0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9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5" fillId="36" borderId="56" xfId="0" applyFont="1" applyFill="1" applyBorder="1" applyAlignment="1">
      <alignment horizontal="left" vertical="center"/>
    </xf>
    <xf numFmtId="3" fontId="6" fillId="33" borderId="57" xfId="0" applyNumberFormat="1" applyFont="1" applyFill="1" applyBorder="1" applyAlignment="1">
      <alignment horizontal="left" vertical="center"/>
    </xf>
    <xf numFmtId="3" fontId="2" fillId="33" borderId="58" xfId="0" applyNumberFormat="1" applyFont="1" applyFill="1" applyBorder="1" applyAlignment="1">
      <alignment vertical="top"/>
    </xf>
    <xf numFmtId="3" fontId="2" fillId="33" borderId="59" xfId="0" applyNumberFormat="1" applyFont="1" applyFill="1" applyBorder="1" applyAlignment="1">
      <alignment vertical="top"/>
    </xf>
    <xf numFmtId="3" fontId="2" fillId="33" borderId="60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7" borderId="22" xfId="0" applyNumberFormat="1" applyFont="1" applyFill="1" applyBorder="1" applyAlignment="1">
      <alignment horizontal="right"/>
    </xf>
    <xf numFmtId="1" fontId="90" fillId="37" borderId="44" xfId="0" applyNumberFormat="1" applyFont="1" applyFill="1" applyBorder="1" applyAlignment="1">
      <alignment horizontal="right"/>
    </xf>
    <xf numFmtId="1" fontId="90" fillId="37" borderId="61" xfId="0" applyNumberFormat="1" applyFont="1" applyFill="1" applyBorder="1" applyAlignment="1">
      <alignment horizontal="right"/>
    </xf>
    <xf numFmtId="1" fontId="90" fillId="37" borderId="62" xfId="0" applyNumberFormat="1" applyFont="1" applyFill="1" applyBorder="1" applyAlignment="1">
      <alignment horizontal="right"/>
    </xf>
    <xf numFmtId="3" fontId="92" fillId="35" borderId="29" xfId="0" applyNumberFormat="1" applyFont="1" applyFill="1" applyBorder="1" applyAlignment="1">
      <alignment horizontal="right"/>
    </xf>
    <xf numFmtId="3" fontId="92" fillId="35" borderId="35" xfId="0" applyNumberFormat="1" applyFont="1" applyFill="1" applyBorder="1" applyAlignment="1">
      <alignment horizontal="right"/>
    </xf>
    <xf numFmtId="0" fontId="90" fillId="33" borderId="38" xfId="0" applyFont="1" applyFill="1" applyBorder="1" applyAlignment="1">
      <alignment horizontal="right" wrapText="1"/>
    </xf>
    <xf numFmtId="3" fontId="91" fillId="33" borderId="30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3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93" fillId="0" borderId="63" xfId="0" applyFont="1" applyBorder="1" applyAlignment="1">
      <alignment wrapText="1"/>
    </xf>
    <xf numFmtId="0" fontId="31" fillId="0" borderId="19" xfId="47" applyFont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7" fillId="0" borderId="63" xfId="0" applyFont="1" applyBorder="1" applyAlignment="1">
      <alignment wrapText="1"/>
    </xf>
    <xf numFmtId="3" fontId="77" fillId="33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right" wrapText="1"/>
    </xf>
    <xf numFmtId="0" fontId="0" fillId="33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right" vertical="center" wrapText="1"/>
    </xf>
    <xf numFmtId="3" fontId="0" fillId="35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98" fillId="0" borderId="64" xfId="0" applyFont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37" fillId="36" borderId="62" xfId="0" applyFont="1" applyFill="1" applyBorder="1" applyAlignment="1">
      <alignment/>
    </xf>
    <xf numFmtId="0" fontId="42" fillId="36" borderId="32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66" xfId="0" applyFont="1" applyFill="1" applyBorder="1" applyAlignment="1">
      <alignment horizontal="center" vertical="center" wrapText="1"/>
    </xf>
    <xf numFmtId="0" fontId="74" fillId="36" borderId="0" xfId="47" applyFill="1" applyBorder="1" applyAlignment="1" applyProtection="1">
      <alignment/>
      <protection/>
    </xf>
    <xf numFmtId="49" fontId="39" fillId="36" borderId="10" xfId="0" applyNumberFormat="1" applyFont="1" applyFill="1" applyBorder="1" applyAlignment="1" quotePrefix="1">
      <alignment horizontal="center" vertical="center"/>
    </xf>
    <xf numFmtId="0" fontId="41" fillId="36" borderId="32" xfId="0" applyFont="1" applyFill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vertical="center"/>
    </xf>
    <xf numFmtId="0" fontId="74" fillId="36" borderId="0" xfId="47" applyFill="1" applyBorder="1" applyAlignment="1" applyProtection="1">
      <alignment wrapText="1"/>
      <protection/>
    </xf>
    <xf numFmtId="0" fontId="41" fillId="36" borderId="32" xfId="0" applyFont="1" applyFill="1" applyBorder="1" applyAlignment="1" quotePrefix="1">
      <alignment horizontal="center" vertical="top"/>
    </xf>
    <xf numFmtId="0" fontId="74" fillId="36" borderId="0" xfId="47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100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8" fillId="36" borderId="41" xfId="0" applyFont="1" applyFill="1" applyBorder="1" applyAlignment="1">
      <alignment/>
    </xf>
    <xf numFmtId="49" fontId="98" fillId="36" borderId="42" xfId="0" applyNumberFormat="1" applyFont="1" applyFill="1" applyBorder="1" applyAlignment="1">
      <alignment horizontal="center"/>
    </xf>
    <xf numFmtId="3" fontId="92" fillId="35" borderId="35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3" fontId="31" fillId="33" borderId="67" xfId="0" applyNumberFormat="1" applyFont="1" applyFill="1" applyBorder="1" applyAlignment="1">
      <alignment vertical="top" wrapText="1"/>
    </xf>
    <xf numFmtId="3" fontId="23" fillId="33" borderId="58" xfId="0" applyNumberFormat="1" applyFont="1" applyFill="1" applyBorder="1" applyAlignment="1">
      <alignment vertical="top"/>
    </xf>
    <xf numFmtId="3" fontId="23" fillId="33" borderId="59" xfId="0" applyNumberFormat="1" applyFont="1" applyFill="1" applyBorder="1" applyAlignment="1">
      <alignment vertical="top"/>
    </xf>
    <xf numFmtId="3" fontId="23" fillId="33" borderId="68" xfId="0" applyNumberFormat="1" applyFont="1" applyFill="1" applyBorder="1" applyAlignment="1">
      <alignment vertical="top"/>
    </xf>
    <xf numFmtId="3" fontId="23" fillId="33" borderId="60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5" borderId="0" xfId="0" applyNumberFormat="1" applyFont="1" applyFill="1" applyBorder="1" applyAlignment="1">
      <alignment/>
    </xf>
    <xf numFmtId="3" fontId="85" fillId="33" borderId="24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5" borderId="34" xfId="0" applyNumberFormat="1" applyFont="1" applyFill="1" applyBorder="1" applyAlignment="1">
      <alignment horizontal="right"/>
    </xf>
    <xf numFmtId="3" fontId="7" fillId="35" borderId="51" xfId="0" applyNumberFormat="1" applyFont="1" applyFill="1" applyBorder="1" applyAlignment="1">
      <alignment vertical="top"/>
    </xf>
    <xf numFmtId="3" fontId="7" fillId="35" borderId="52" xfId="0" applyNumberFormat="1" applyFont="1" applyFill="1" applyBorder="1" applyAlignment="1">
      <alignment vertical="top"/>
    </xf>
    <xf numFmtId="3" fontId="7" fillId="35" borderId="53" xfId="0" applyNumberFormat="1" applyFont="1" applyFill="1" applyBorder="1" applyAlignment="1">
      <alignment vertical="top"/>
    </xf>
    <xf numFmtId="3" fontId="7" fillId="35" borderId="54" xfId="0" applyNumberFormat="1" applyFont="1" applyFill="1" applyBorder="1" applyAlignment="1">
      <alignment vertical="top"/>
    </xf>
    <xf numFmtId="3" fontId="7" fillId="35" borderId="19" xfId="0" applyNumberFormat="1" applyFont="1" applyFill="1" applyBorder="1" applyAlignment="1">
      <alignment vertical="top"/>
    </xf>
    <xf numFmtId="3" fontId="7" fillId="35" borderId="55" xfId="0" applyNumberFormat="1" applyFont="1" applyFill="1" applyBorder="1" applyAlignment="1">
      <alignment vertical="top"/>
    </xf>
    <xf numFmtId="3" fontId="80" fillId="36" borderId="17" xfId="0" applyNumberFormat="1" applyFont="1" applyFill="1" applyBorder="1" applyAlignment="1">
      <alignment vertical="top" wrapText="1"/>
    </xf>
    <xf numFmtId="3" fontId="80" fillId="35" borderId="69" xfId="0" applyNumberFormat="1" applyFont="1" applyFill="1" applyBorder="1" applyAlignment="1">
      <alignment/>
    </xf>
    <xf numFmtId="3" fontId="80" fillId="35" borderId="34" xfId="0" applyNumberFormat="1" applyFont="1" applyFill="1" applyBorder="1" applyAlignment="1">
      <alignment/>
    </xf>
    <xf numFmtId="3" fontId="80" fillId="35" borderId="70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80" fillId="35" borderId="30" xfId="0" applyNumberFormat="1" applyFont="1" applyFill="1" applyBorder="1" applyAlignment="1">
      <alignment horizontal="right"/>
    </xf>
    <xf numFmtId="3" fontId="0" fillId="0" borderId="72" xfId="0" applyNumberFormat="1" applyBorder="1" applyAlignment="1">
      <alignment/>
    </xf>
    <xf numFmtId="3" fontId="80" fillId="35" borderId="31" xfId="0" applyNumberFormat="1" applyFont="1" applyFill="1" applyBorder="1" applyAlignment="1">
      <alignment/>
    </xf>
    <xf numFmtId="3" fontId="80" fillId="33" borderId="17" xfId="0" applyNumberFormat="1" applyFont="1" applyFill="1" applyBorder="1" applyAlignment="1">
      <alignment vertical="top" wrapText="1"/>
    </xf>
    <xf numFmtId="3" fontId="80" fillId="33" borderId="20" xfId="0" applyNumberFormat="1" applyFont="1" applyFill="1" applyBorder="1" applyAlignment="1">
      <alignment vertical="top" wrapText="1"/>
    </xf>
    <xf numFmtId="3" fontId="80" fillId="35" borderId="38" xfId="0" applyNumberFormat="1" applyFont="1" applyFill="1" applyBorder="1" applyAlignment="1">
      <alignment/>
    </xf>
    <xf numFmtId="3" fontId="80" fillId="35" borderId="30" xfId="0" applyNumberFormat="1" applyFont="1" applyFill="1" applyBorder="1" applyAlignment="1">
      <alignment/>
    </xf>
    <xf numFmtId="3" fontId="31" fillId="35" borderId="73" xfId="0" applyNumberFormat="1" applyFont="1" applyFill="1" applyBorder="1" applyAlignment="1">
      <alignment/>
    </xf>
    <xf numFmtId="3" fontId="31" fillId="35" borderId="26" xfId="0" applyNumberFormat="1" applyFont="1" applyFill="1" applyBorder="1" applyAlignment="1">
      <alignment/>
    </xf>
    <xf numFmtId="3" fontId="31" fillId="35" borderId="48" xfId="0" applyNumberFormat="1" applyFont="1" applyFill="1" applyBorder="1" applyAlignment="1">
      <alignment/>
    </xf>
    <xf numFmtId="3" fontId="80" fillId="35" borderId="67" xfId="0" applyNumberFormat="1" applyFont="1" applyFill="1" applyBorder="1" applyAlignment="1">
      <alignment/>
    </xf>
    <xf numFmtId="3" fontId="80" fillId="35" borderId="74" xfId="0" applyNumberFormat="1" applyFont="1" applyFill="1" applyBorder="1" applyAlignment="1">
      <alignment/>
    </xf>
    <xf numFmtId="3" fontId="80" fillId="35" borderId="75" xfId="0" applyNumberFormat="1" applyFont="1" applyFill="1" applyBorder="1" applyAlignment="1">
      <alignment/>
    </xf>
    <xf numFmtId="0" fontId="0" fillId="35" borderId="19" xfId="0" applyFill="1" applyBorder="1" applyAlignment="1">
      <alignment vertical="center" wrapText="1"/>
    </xf>
    <xf numFmtId="0" fontId="0" fillId="0" borderId="19" xfId="0" applyBorder="1" applyAlignment="1">
      <alignment horizontal="right"/>
    </xf>
    <xf numFmtId="3" fontId="44" fillId="37" borderId="10" xfId="0" applyNumberFormat="1" applyFont="1" applyFill="1" applyBorder="1" applyAlignment="1">
      <alignment horizontal="right"/>
    </xf>
    <xf numFmtId="2" fontId="31" fillId="0" borderId="19" xfId="0" applyNumberFormat="1" applyFont="1" applyBorder="1" applyAlignment="1">
      <alignment horizontal="center"/>
    </xf>
    <xf numFmtId="2" fontId="45" fillId="33" borderId="19" xfId="0" applyNumberFormat="1" applyFont="1" applyFill="1" applyBorder="1" applyAlignment="1">
      <alignment horizontal="center"/>
    </xf>
    <xf numFmtId="3" fontId="46" fillId="37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4" fillId="0" borderId="41" xfId="0" applyFont="1" applyBorder="1" applyAlignment="1">
      <alignment horizontal="center"/>
    </xf>
    <xf numFmtId="0" fontId="79" fillId="33" borderId="21" xfId="0" applyFont="1" applyFill="1" applyBorder="1" applyAlignment="1">
      <alignment wrapText="1"/>
    </xf>
    <xf numFmtId="0" fontId="79" fillId="33" borderId="32" xfId="0" applyFont="1" applyFill="1" applyBorder="1" applyAlignment="1">
      <alignment wrapText="1"/>
    </xf>
    <xf numFmtId="0" fontId="79" fillId="33" borderId="76" xfId="0" applyFont="1" applyFill="1" applyBorder="1" applyAlignment="1">
      <alignment wrapText="1"/>
    </xf>
    <xf numFmtId="0" fontId="102" fillId="0" borderId="4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3" fillId="33" borderId="65" xfId="0" applyFont="1" applyFill="1" applyBorder="1" applyAlignment="1">
      <alignment/>
    </xf>
    <xf numFmtId="0" fontId="103" fillId="33" borderId="77" xfId="0" applyFont="1" applyFill="1" applyBorder="1" applyAlignment="1">
      <alignment/>
    </xf>
    <xf numFmtId="0" fontId="103" fillId="33" borderId="76" xfId="0" applyFont="1" applyFill="1" applyBorder="1" applyAlignment="1">
      <alignment/>
    </xf>
    <xf numFmtId="0" fontId="103" fillId="33" borderId="78" xfId="0" applyFont="1" applyFill="1" applyBorder="1" applyAlignment="1">
      <alignment/>
    </xf>
    <xf numFmtId="0" fontId="79" fillId="33" borderId="79" xfId="0" applyFont="1" applyFill="1" applyBorder="1" applyAlignment="1">
      <alignment horizontal="center"/>
    </xf>
    <xf numFmtId="0" fontId="79" fillId="33" borderId="80" xfId="0" applyFont="1" applyFill="1" applyBorder="1" applyAlignment="1">
      <alignment horizontal="center"/>
    </xf>
    <xf numFmtId="0" fontId="79" fillId="33" borderId="81" xfId="0" applyFont="1" applyFill="1" applyBorder="1" applyAlignment="1">
      <alignment horizontal="center"/>
    </xf>
    <xf numFmtId="0" fontId="79" fillId="33" borderId="62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4" borderId="21" xfId="0" applyFont="1" applyFill="1" applyBorder="1" applyAlignment="1">
      <alignment wrapText="1"/>
    </xf>
    <xf numFmtId="0" fontId="79" fillId="34" borderId="32" xfId="0" applyFont="1" applyFill="1" applyBorder="1" applyAlignment="1">
      <alignment wrapText="1"/>
    </xf>
    <xf numFmtId="0" fontId="9" fillId="0" borderId="41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7" borderId="65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3" fontId="85" fillId="34" borderId="43" xfId="0" applyNumberFormat="1" applyFont="1" applyFill="1" applyBorder="1" applyAlignment="1">
      <alignment wrapText="1"/>
    </xf>
    <xf numFmtId="3" fontId="85" fillId="34" borderId="0" xfId="0" applyNumberFormat="1" applyFont="1" applyFill="1" applyBorder="1" applyAlignment="1">
      <alignment wrapText="1"/>
    </xf>
    <xf numFmtId="3" fontId="85" fillId="34" borderId="78" xfId="0" applyNumberFormat="1" applyFont="1" applyFill="1" applyBorder="1" applyAlignment="1">
      <alignment wrapText="1"/>
    </xf>
    <xf numFmtId="3" fontId="85" fillId="34" borderId="80" xfId="0" applyNumberFormat="1" applyFont="1" applyFill="1" applyBorder="1" applyAlignment="1">
      <alignment wrapText="1"/>
    </xf>
    <xf numFmtId="3" fontId="85" fillId="34" borderId="44" xfId="0" applyNumberFormat="1" applyFont="1" applyFill="1" applyBorder="1" applyAlignment="1">
      <alignment wrapText="1"/>
    </xf>
    <xf numFmtId="3" fontId="85" fillId="34" borderId="43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8" xfId="0" applyNumberFormat="1" applyFont="1" applyBorder="1" applyAlignment="1">
      <alignment/>
    </xf>
    <xf numFmtId="3" fontId="85" fillId="34" borderId="81" xfId="0" applyNumberFormat="1" applyFont="1" applyFill="1" applyBorder="1" applyAlignment="1">
      <alignment wrapText="1"/>
    </xf>
    <xf numFmtId="3" fontId="85" fillId="34" borderId="37" xfId="0" applyNumberFormat="1" applyFont="1" applyFill="1" applyBorder="1" applyAlignment="1">
      <alignment wrapText="1"/>
    </xf>
    <xf numFmtId="3" fontId="85" fillId="34" borderId="10" xfId="0" applyNumberFormat="1" applyFont="1" applyFill="1" applyBorder="1" applyAlignment="1">
      <alignment wrapText="1"/>
    </xf>
    <xf numFmtId="0" fontId="90" fillId="37" borderId="61" xfId="0" applyFont="1" applyFill="1" applyBorder="1" applyAlignment="1">
      <alignment horizontal="center" wrapText="1"/>
    </xf>
    <xf numFmtId="0" fontId="90" fillId="37" borderId="24" xfId="0" applyFont="1" applyFill="1" applyBorder="1" applyAlignment="1">
      <alignment horizontal="center" wrapText="1"/>
    </xf>
    <xf numFmtId="0" fontId="90" fillId="37" borderId="43" xfId="0" applyFont="1" applyFill="1" applyBorder="1" applyAlignment="1">
      <alignment horizontal="center"/>
    </xf>
    <xf numFmtId="0" fontId="90" fillId="37" borderId="81" xfId="0" applyFont="1" applyFill="1" applyBorder="1" applyAlignment="1">
      <alignment horizontal="center"/>
    </xf>
    <xf numFmtId="0" fontId="90" fillId="37" borderId="79" xfId="0" applyFont="1" applyFill="1" applyBorder="1" applyAlignment="1">
      <alignment horizontal="center"/>
    </xf>
    <xf numFmtId="0" fontId="104" fillId="35" borderId="40" xfId="0" applyFont="1" applyFill="1" applyBorder="1" applyAlignment="1">
      <alignment horizontal="left" wrapText="1"/>
    </xf>
    <xf numFmtId="0" fontId="90" fillId="37" borderId="44" xfId="0" applyFont="1" applyFill="1" applyBorder="1" applyAlignment="1">
      <alignment horizontal="center"/>
    </xf>
    <xf numFmtId="0" fontId="94" fillId="0" borderId="41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7" borderId="43" xfId="0" applyNumberFormat="1" applyFont="1" applyFill="1" applyBorder="1" applyAlignment="1">
      <alignment horizontal="center"/>
    </xf>
    <xf numFmtId="49" fontId="90" fillId="37" borderId="80" xfId="0" applyNumberFormat="1" applyFont="1" applyFill="1" applyBorder="1" applyAlignment="1">
      <alignment horizontal="center"/>
    </xf>
    <xf numFmtId="49" fontId="90" fillId="37" borderId="81" xfId="0" applyNumberFormat="1" applyFont="1" applyFill="1" applyBorder="1" applyAlignment="1">
      <alignment horizontal="center"/>
    </xf>
    <xf numFmtId="0" fontId="90" fillId="37" borderId="80" xfId="0" applyFont="1" applyFill="1" applyBorder="1" applyAlignment="1">
      <alignment horizontal="center"/>
    </xf>
    <xf numFmtId="0" fontId="90" fillId="37" borderId="43" xfId="0" applyFont="1" applyFill="1" applyBorder="1" applyAlignment="1">
      <alignment horizontal="center" vertical="center" wrapText="1"/>
    </xf>
    <xf numFmtId="0" fontId="90" fillId="37" borderId="44" xfId="0" applyFont="1" applyFill="1" applyBorder="1" applyAlignment="1">
      <alignment horizontal="center" vertical="center" wrapText="1"/>
    </xf>
    <xf numFmtId="3" fontId="0" fillId="36" borderId="19" xfId="0" applyNumberForma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77" fillId="33" borderId="19" xfId="0" applyFont="1" applyFill="1" applyBorder="1" applyAlignment="1">
      <alignment vertical="center"/>
    </xf>
    <xf numFmtId="0" fontId="77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7" fillId="33" borderId="16" xfId="0" applyFont="1" applyFill="1" applyBorder="1" applyAlignment="1">
      <alignment horizontal="right"/>
    </xf>
    <xf numFmtId="0" fontId="77" fillId="33" borderId="18" xfId="0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36" borderId="19" xfId="0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7" fillId="33" borderId="19" xfId="0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3" fontId="77" fillId="33" borderId="18" xfId="0" applyNumberFormat="1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83" xfId="0" applyFont="1" applyFill="1" applyBorder="1" applyAlignment="1">
      <alignment horizontal="center"/>
    </xf>
    <xf numFmtId="3" fontId="77" fillId="33" borderId="84" xfId="0" applyNumberFormat="1" applyFont="1" applyFill="1" applyBorder="1" applyAlignment="1">
      <alignment horizontal="center"/>
    </xf>
    <xf numFmtId="3" fontId="77" fillId="33" borderId="8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8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16" fillId="36" borderId="93" xfId="0" applyFont="1" applyFill="1" applyBorder="1" applyAlignment="1">
      <alignment horizontal="center" vertical="center"/>
    </xf>
    <xf numFmtId="0" fontId="16" fillId="36" borderId="94" xfId="0" applyFont="1" applyFill="1" applyBorder="1" applyAlignment="1">
      <alignment horizontal="center" vertical="center"/>
    </xf>
    <xf numFmtId="0" fontId="16" fillId="36" borderId="95" xfId="0" applyFont="1" applyFill="1" applyBorder="1" applyAlignment="1">
      <alignment horizontal="center" vertical="center"/>
    </xf>
    <xf numFmtId="0" fontId="16" fillId="36" borderId="96" xfId="0" applyFont="1" applyFill="1" applyBorder="1" applyAlignment="1">
      <alignment horizontal="center" vertical="center"/>
    </xf>
    <xf numFmtId="0" fontId="16" fillId="36" borderId="97" xfId="0" applyFont="1" applyFill="1" applyBorder="1" applyAlignment="1">
      <alignment horizontal="center" vertical="center"/>
    </xf>
    <xf numFmtId="0" fontId="23" fillId="36" borderId="98" xfId="0" applyFont="1" applyFill="1" applyBorder="1" applyAlignment="1">
      <alignment horizontal="center" vertical="center" textRotation="90"/>
    </xf>
    <xf numFmtId="0" fontId="23" fillId="36" borderId="99" xfId="0" applyFont="1" applyFill="1" applyBorder="1" applyAlignment="1">
      <alignment horizontal="center" vertical="center" textRotation="90"/>
    </xf>
    <xf numFmtId="0" fontId="23" fillId="36" borderId="46" xfId="0" applyFont="1" applyFill="1" applyBorder="1" applyAlignment="1">
      <alignment horizontal="center" vertical="center" textRotation="90"/>
    </xf>
    <xf numFmtId="0" fontId="23" fillId="36" borderId="100" xfId="0" applyFont="1" applyFill="1" applyBorder="1" applyAlignment="1">
      <alignment horizontal="center" vertical="center" textRotation="90"/>
    </xf>
    <xf numFmtId="0" fontId="23" fillId="36" borderId="101" xfId="0" applyFont="1" applyFill="1" applyBorder="1" applyAlignment="1">
      <alignment horizontal="center" vertical="center" textRotation="90" wrapText="1"/>
    </xf>
    <xf numFmtId="0" fontId="81" fillId="36" borderId="102" xfId="0" applyFont="1" applyFill="1" applyBorder="1" applyAlignment="1">
      <alignment horizontal="center" vertical="center" textRotation="90"/>
    </xf>
    <xf numFmtId="0" fontId="23" fillId="36" borderId="54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/>
    </xf>
    <xf numFmtId="0" fontId="23" fillId="36" borderId="103" xfId="0" applyFont="1" applyFill="1" applyBorder="1" applyAlignment="1">
      <alignment horizontal="center" vertical="center" textRotation="90"/>
    </xf>
    <xf numFmtId="0" fontId="23" fillId="36" borderId="104" xfId="0" applyFont="1" applyFill="1" applyBorder="1" applyAlignment="1">
      <alignment horizontal="center" vertical="center" textRotation="90"/>
    </xf>
    <xf numFmtId="0" fontId="23" fillId="36" borderId="105" xfId="0" applyFont="1" applyFill="1" applyBorder="1" applyAlignment="1">
      <alignment horizontal="center" vertical="center" textRotation="90"/>
    </xf>
    <xf numFmtId="0" fontId="23" fillId="36" borderId="103" xfId="0" applyFont="1" applyFill="1" applyBorder="1" applyAlignment="1">
      <alignment horizontal="center" vertical="center" textRotation="90" wrapText="1"/>
    </xf>
    <xf numFmtId="0" fontId="81" fillId="36" borderId="106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 wrapText="1"/>
    </xf>
    <xf numFmtId="0" fontId="81" fillId="36" borderId="103" xfId="0" applyFont="1" applyFill="1" applyBorder="1" applyAlignment="1">
      <alignment horizontal="center" vertical="center" textRotation="90"/>
    </xf>
    <xf numFmtId="0" fontId="23" fillId="36" borderId="19" xfId="0" applyFont="1" applyFill="1" applyBorder="1" applyAlignment="1">
      <alignment horizontal="center" vertical="center" textRotation="90"/>
    </xf>
    <xf numFmtId="0" fontId="105" fillId="36" borderId="104" xfId="0" applyFont="1" applyFill="1" applyBorder="1" applyAlignment="1">
      <alignment horizontal="center" vertical="center" textRotation="90"/>
    </xf>
    <xf numFmtId="0" fontId="105" fillId="36" borderId="105" xfId="0" applyFont="1" applyFill="1" applyBorder="1" applyAlignment="1">
      <alignment horizontal="center" vertical="center" textRotation="90"/>
    </xf>
    <xf numFmtId="0" fontId="23" fillId="36" borderId="107" xfId="0" applyFont="1" applyFill="1" applyBorder="1" applyAlignment="1">
      <alignment horizontal="center" vertical="center" textRotation="90"/>
    </xf>
    <xf numFmtId="0" fontId="23" fillId="36" borderId="108" xfId="0" applyFont="1" applyFill="1" applyBorder="1" applyAlignment="1">
      <alignment horizontal="center" vertical="center" textRotation="90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7" fillId="33" borderId="16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6" fillId="0" borderId="0" xfId="0" applyFont="1" applyBorder="1" applyAlignment="1">
      <alignment horizontal="center" wrapText="1"/>
    </xf>
    <xf numFmtId="0" fontId="77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right" wrapText="1"/>
    </xf>
    <xf numFmtId="0" fontId="77" fillId="33" borderId="16" xfId="0" applyFont="1" applyFill="1" applyBorder="1" applyAlignment="1">
      <alignment horizontal="right" wrapText="1"/>
    </xf>
    <xf numFmtId="0" fontId="77" fillId="33" borderId="86" xfId="0" applyFont="1" applyFill="1" applyBorder="1" applyAlignment="1">
      <alignment horizontal="right" wrapText="1"/>
    </xf>
    <xf numFmtId="0" fontId="77" fillId="33" borderId="18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3&amp;yil0=2010" TargetMode="External" /><Relationship Id="rId11" Type="http://schemas.openxmlformats.org/officeDocument/2006/relationships/hyperlink" Target="http://www.ticaretsicil.gov.tr/istatistik/yabanci_iller_detay.php?il_kod=37&amp;yil0=2010" TargetMode="External" /><Relationship Id="rId12" Type="http://schemas.openxmlformats.org/officeDocument/2006/relationships/hyperlink" Target="http://www.ticaretsicil.gov.tr/istatistik/yabanci_iller_detay.php?il_kod=21&amp;yil0=2010" TargetMode="External" /><Relationship Id="rId13" Type="http://schemas.openxmlformats.org/officeDocument/2006/relationships/hyperlink" Target="http://www.ticaretsicil.gov.tr/istatistik/yabanci_iller_detay.php?il_kod=34&amp;yil0=2010" TargetMode="External" /><Relationship Id="rId14" Type="http://schemas.openxmlformats.org/officeDocument/2006/relationships/hyperlink" Target="http://www.ticaretsicil.gov.tr/istatistik/yabanci_iller_detay.php?il_kod=7&amp;yil0=2010" TargetMode="External" /><Relationship Id="rId15" Type="http://schemas.openxmlformats.org/officeDocument/2006/relationships/hyperlink" Target="http://www.ticaretsicil.gov.tr/istatistik/yabanci_iller_detay.php?il_kod=6&amp;yil0=2010" TargetMode="External" /><Relationship Id="rId16" Type="http://schemas.openxmlformats.org/officeDocument/2006/relationships/hyperlink" Target="http://www.ticaretsicil.gov.tr/istatistik/yabanci_iller_detay.php?il_kod=35&amp;yil0=2010" TargetMode="External" /><Relationship Id="rId17" Type="http://schemas.openxmlformats.org/officeDocument/2006/relationships/hyperlink" Target="http://www.ticaretsicil.gov.tr/istatistik/yabanci_iller_detay.php?il_kod=48&amp;yil0=2010" TargetMode="External" /><Relationship Id="rId18" Type="http://schemas.openxmlformats.org/officeDocument/2006/relationships/hyperlink" Target="http://www.ticaretsicil.gov.tr/istatistik/yabanci_iller_detay.php?il_kod=33&amp;yil0=2010" TargetMode="External" /><Relationship Id="rId19" Type="http://schemas.openxmlformats.org/officeDocument/2006/relationships/hyperlink" Target="http://www.ticaretsicil.gov.tr/istatistik/yabanci_iller_detay.php?il_kod=9&amp;yil0=2010" TargetMode="External" /><Relationship Id="rId20" Type="http://schemas.openxmlformats.org/officeDocument/2006/relationships/hyperlink" Target="http://www.ticaretsicil.gov.tr/istatistik/yabanci_iller_detay.php?il_kod=42&amp;yil0=2010" TargetMode="External" /><Relationship Id="rId21" Type="http://schemas.openxmlformats.org/officeDocument/2006/relationships/hyperlink" Target="http://www.ticaretsicil.gov.tr/istatistik/yabanci_iller_detay.php?il_kod=31&amp;yil0=2010" TargetMode="External" /><Relationship Id="rId22" Type="http://schemas.openxmlformats.org/officeDocument/2006/relationships/hyperlink" Target="http://www.ticaretsicil.gov.tr/istatistik/yabanci_iller_detay.php?il_kod=27&amp;yil0=2010" TargetMode="External" /><Relationship Id="rId23" Type="http://schemas.openxmlformats.org/officeDocument/2006/relationships/hyperlink" Target="http://www.ticaretsicil.gov.tr/istatistik/yabanci_iller_detay.php?il_kod=1&amp;yil0=2010" TargetMode="External" /><Relationship Id="rId24" Type="http://schemas.openxmlformats.org/officeDocument/2006/relationships/hyperlink" Target="http://www.ticaretsicil.gov.tr/istatistik/yabanci_iller_detay.php?il_kod=16&amp;yil0=2010" TargetMode="External" /><Relationship Id="rId25" Type="http://schemas.openxmlformats.org/officeDocument/2006/relationships/hyperlink" Target="http://www.ticaretsicil.gov.tr/istatistik/yabanci_iller_detay.php?il_kod=61&amp;yil0=2010" TargetMode="External" /><Relationship Id="rId26" Type="http://schemas.openxmlformats.org/officeDocument/2006/relationships/hyperlink" Target="http://www.ticaretsicil.gov.tr/istatistik/yabanci_iller_detay.php?il_kod=41&amp;yil0=2010" TargetMode="External" /><Relationship Id="rId27" Type="http://schemas.openxmlformats.org/officeDocument/2006/relationships/hyperlink" Target="http://www.ticaretsicil.gov.tr/istatistik/yabanci_iller_detay.php?il_kod=45&amp;yil0=2010" TargetMode="External" /><Relationship Id="rId28" Type="http://schemas.openxmlformats.org/officeDocument/2006/relationships/hyperlink" Target="http://www.ticaretsicil.gov.tr/istatistik/yabanci_iller_detay.php?il_kod=3&amp;yil0=2010" TargetMode="External" /><Relationship Id="rId29" Type="http://schemas.openxmlformats.org/officeDocument/2006/relationships/hyperlink" Target="http://www.ticaretsicil.gov.tr/istatistik/yabanci_iller_detay.php?il_kod=32&amp;yil0=2010" TargetMode="External" /><Relationship Id="rId30" Type="http://schemas.openxmlformats.org/officeDocument/2006/relationships/hyperlink" Target="http://www.ticaretsicil.gov.tr/istatistik/yabanci_iller_detay.php?il_kod=59&amp;yil0=2010" TargetMode="External" /><Relationship Id="rId31" Type="http://schemas.openxmlformats.org/officeDocument/2006/relationships/hyperlink" Target="http://www.ticaretsicil.gov.tr/istatistik/yabanci_iller_detay.php?il_kod=22&amp;yil0=2010" TargetMode="External" /><Relationship Id="rId32" Type="http://schemas.openxmlformats.org/officeDocument/2006/relationships/hyperlink" Target="http://www.ticaretsicil.gov.tr/istatistik/yabanci_iller_detay.php?il_kod=65&amp;yil0=2010" TargetMode="External" /><Relationship Id="rId33" Type="http://schemas.openxmlformats.org/officeDocument/2006/relationships/hyperlink" Target="http://www.ticaretsicil.gov.tr/istatistik/yabanci_iller_detay.php?il_kod=38&amp;yil0=2010" TargetMode="External" /><Relationship Id="rId34" Type="http://schemas.openxmlformats.org/officeDocument/2006/relationships/hyperlink" Target="http://www.ticaretsicil.gov.tr/istatistik/yabanci_iller_detay.php?il_kod=14&amp;yil0=2010" TargetMode="External" /><Relationship Id="rId35" Type="http://schemas.openxmlformats.org/officeDocument/2006/relationships/hyperlink" Target="http://www.ticaretsicil.gov.tr/istatistik/yabanci_iller_detay.php?il_kod=26&amp;yil0=2010" TargetMode="External" /><Relationship Id="rId36" Type="http://schemas.openxmlformats.org/officeDocument/2006/relationships/hyperlink" Target="http://www.ticaretsicil.gov.tr/istatistik/yabanci_iller_detay.php?il_kod=68&amp;yil0=2010" TargetMode="External" /><Relationship Id="rId37" Type="http://schemas.openxmlformats.org/officeDocument/2006/relationships/hyperlink" Target="http://www.ticaretsicil.gov.tr/istatistik/yabanci_iller_detay.php?il_kod=54&amp;yil0=2010" TargetMode="External" /><Relationship Id="rId38" Type="http://schemas.openxmlformats.org/officeDocument/2006/relationships/hyperlink" Target="http://www.ticaretsicil.gov.tr/istatistik/yabanci_iller_detay.php?il_kod=77&amp;yil0=2010" TargetMode="External" /><Relationship Id="rId39" Type="http://schemas.openxmlformats.org/officeDocument/2006/relationships/hyperlink" Target="http://www.ticaretsicil.gov.tr/istatistik/yabanci_iller_detay.php?il_kod=52&amp;yil0=2010" TargetMode="External" /><Relationship Id="rId40" Type="http://schemas.openxmlformats.org/officeDocument/2006/relationships/hyperlink" Target="http://www.ticaretsicil.gov.tr/istatistik/yabanci_iller_detay.php?il_kod=44&amp;yil0=2010" TargetMode="External" /><Relationship Id="rId41" Type="http://schemas.openxmlformats.org/officeDocument/2006/relationships/hyperlink" Target="http://www.ticaretsicil.gov.tr/istatistik/yabanci_iller_detay.php?il_kod=67&amp;yil0=2010" TargetMode="External" /><Relationship Id="rId42" Type="http://schemas.openxmlformats.org/officeDocument/2006/relationships/hyperlink" Target="http://www.ticaretsicil.gov.tr/istatistik/yabanci_iller_detay.php?il_kod=43&amp;yil0=2010" TargetMode="External" /><Relationship Id="rId43" Type="http://schemas.openxmlformats.org/officeDocument/2006/relationships/hyperlink" Target="http://www.ticaretsicil.gov.tr/istatistik/yabanci_iller_detay.php?il_kod=55&amp;yil0=2010" TargetMode="External" /><Relationship Id="rId44" Type="http://schemas.openxmlformats.org/officeDocument/2006/relationships/hyperlink" Target="http://www.ticaretsicil.gov.tr/istatistik/yabanci_iller_detay.php?il_kod=20&amp;yil0=2010" TargetMode="External" /><Relationship Id="rId45" Type="http://schemas.openxmlformats.org/officeDocument/2006/relationships/hyperlink" Target="http://www.ticaretsicil.gov.tr/istatistik/yabanci_iller_detay.php?il_kod=10&amp;yil0=2010" TargetMode="External" /><Relationship Id="rId46" Type="http://schemas.openxmlformats.org/officeDocument/2006/relationships/hyperlink" Target="http://www.ticaretsicil.gov.tr/istatistik/yabanci_iller_detay.php?il_kod=2&amp;yil0=2010" TargetMode="External" /><Relationship Id="rId47" Type="http://schemas.openxmlformats.org/officeDocument/2006/relationships/hyperlink" Target="http://www.ticaretsicil.gov.tr/istatistik/yabanci_iller_detay.php?il_kod=19&amp;yil0=2010" TargetMode="External" /><Relationship Id="rId48" Type="http://schemas.openxmlformats.org/officeDocument/2006/relationships/hyperlink" Target="http://www.ticaretsicil.gov.tr/istatistik/yabanci_iller_detay.php?il_kod=17&amp;yil0=2010" TargetMode="External" /><Relationship Id="rId49" Type="http://schemas.openxmlformats.org/officeDocument/2006/relationships/hyperlink" Target="http://www.ticaretsicil.gov.tr/istatistik/yabanci_iller_detay.php?il_kod=66&amp;yil0=2010" TargetMode="External" /><Relationship Id="rId50" Type="http://schemas.openxmlformats.org/officeDocument/2006/relationships/hyperlink" Target="http://www.ticaretsicil.gov.tr/istatistik/yabanci_iller_detay.php?il_kod=64&amp;yil0=2010" TargetMode="External" /><Relationship Id="rId51" Type="http://schemas.openxmlformats.org/officeDocument/2006/relationships/hyperlink" Target="http://www.ticaretsicil.gov.tr/istatistik/yabanci_iller_detay.php?il_kod=62&amp;yil0=2010" TargetMode="External" /><Relationship Id="rId52" Type="http://schemas.openxmlformats.org/officeDocument/2006/relationships/hyperlink" Target="http://www.ticaretsicil.gov.tr/istatistik/yabanci_iller_detay.php?il_kod=58&amp;yil0=2010" TargetMode="External" /><Relationship Id="rId53" Type="http://schemas.openxmlformats.org/officeDocument/2006/relationships/hyperlink" Target="http://www.ticaretsicil.gov.tr/istatistik/yabanci_iller_detay.php?il_kod=57&amp;yil0=2010" TargetMode="External" /><Relationship Id="rId54" Type="http://schemas.openxmlformats.org/officeDocument/2006/relationships/hyperlink" Target="http://www.ticaretsicil.gov.tr/istatistik/yabanci_iller_detay.php?il_kod=80&amp;yil0=2010" TargetMode="External" /><Relationship Id="rId55" Type="http://schemas.openxmlformats.org/officeDocument/2006/relationships/hyperlink" Target="http://www.ticaretsicil.gov.tr/istatistik/yabanci_iller_detay.php?il_kod=50&amp;yil0=2010" TargetMode="External" /><Relationship Id="rId56" Type="http://schemas.openxmlformats.org/officeDocument/2006/relationships/hyperlink" Target="http://www.ticaretsicil.gov.tr/istatistik/yabanci_iller_detay.php?il_kod=63&amp;yil0=2010" TargetMode="External" /><Relationship Id="rId57" Type="http://schemas.openxmlformats.org/officeDocument/2006/relationships/hyperlink" Target="http://www.ticaretsicil.gov.tr/istatistik/yabanci_iller_detay.php?il_kod=39&amp;yil0=2010" TargetMode="External" /><Relationship Id="rId58" Type="http://schemas.openxmlformats.org/officeDocument/2006/relationships/hyperlink" Target="http://www.ticaretsicil.gov.tr/istatistik/yabanci_iller_detay.php?il_kod=46&amp;yil0=2010" TargetMode="External" /><Relationship Id="rId59" Type="http://schemas.openxmlformats.org/officeDocument/2006/relationships/hyperlink" Target="http://www.ticaretsicil.gov.tr/istatistik/yabanci_iller_detay.php?il_kod=76&amp;yil0=2010" TargetMode="External" /><Relationship Id="rId60" Type="http://schemas.openxmlformats.org/officeDocument/2006/relationships/hyperlink" Target="http://www.ticaretsicil.gov.tr/istatistik/yabanci_iller_detay.php?il_kod=28&amp;yil0=2010" TargetMode="External" /><Relationship Id="rId61" Type="http://schemas.openxmlformats.org/officeDocument/2006/relationships/hyperlink" Target="http://www.ticaretsicil.gov.tr/istatistik/yabanci_iller_detay.php?il_kod=25&amp;yil0=2010" TargetMode="External" /><Relationship Id="rId62" Type="http://schemas.openxmlformats.org/officeDocument/2006/relationships/hyperlink" Target="http://www.ticaretsicil.gov.tr/istatistik/yabanci_iller_detay.php?il_kod=5&amp;yil0=2010" TargetMode="External" /><Relationship Id="rId63" Type="http://schemas.openxmlformats.org/officeDocument/2006/relationships/hyperlink" Target="http://www.ticaretsicil.gov.tr/istatistik/yabanci_iller_detay.php?il_kod=15&amp;yil0=2010" TargetMode="External" /><Relationship Id="rId64" Type="http://schemas.openxmlformats.org/officeDocument/2006/relationships/hyperlink" Target="http://www.ticaretsicil.gov.tr/istatistik/yabanci_iller_detay.php?il_kod=33&amp;yil0=2010" TargetMode="External" /><Relationship Id="rId65" Type="http://schemas.openxmlformats.org/officeDocument/2006/relationships/hyperlink" Target="http://www.ticaretsicil.gov.tr/istatistik/yabanci_iller_detay.php?il_kod=21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0" t="s">
        <v>330</v>
      </c>
      <c r="B4" s="300"/>
      <c r="C4" s="300"/>
      <c r="D4" s="300"/>
      <c r="E4" s="300"/>
      <c r="F4" s="300"/>
      <c r="G4" s="300"/>
      <c r="H4" s="300"/>
      <c r="I4" s="300"/>
    </row>
    <row r="18" spans="1:9" ht="20.25">
      <c r="A18" s="301" t="s">
        <v>331</v>
      </c>
      <c r="B18" s="301"/>
      <c r="C18" s="301"/>
      <c r="D18" s="301"/>
      <c r="E18" s="301"/>
      <c r="F18" s="301"/>
      <c r="G18" s="301"/>
      <c r="H18" s="301"/>
      <c r="I18" s="301"/>
    </row>
    <row r="19" spans="1:9" ht="20.25">
      <c r="A19" s="301"/>
      <c r="B19" s="301"/>
      <c r="C19" s="301"/>
      <c r="D19" s="301"/>
      <c r="E19" s="301"/>
      <c r="F19" s="301"/>
      <c r="G19" s="301"/>
      <c r="H19" s="301"/>
      <c r="I19" s="301"/>
    </row>
    <row r="20" spans="1:7" ht="20.25">
      <c r="A20" s="301"/>
      <c r="B20" s="301"/>
      <c r="C20" s="301"/>
      <c r="D20" s="301"/>
      <c r="E20" s="301"/>
      <c r="F20" s="301"/>
      <c r="G20" s="301"/>
    </row>
    <row r="21" spans="1:7" ht="15.75">
      <c r="A21" s="230"/>
      <c r="B21" s="231"/>
      <c r="C21" s="231"/>
      <c r="D21" s="231"/>
      <c r="E21" s="231"/>
      <c r="F21" s="231"/>
      <c r="G21" s="231"/>
    </row>
    <row r="22" spans="1:7" ht="15.75">
      <c r="A22" s="230"/>
      <c r="B22" s="231"/>
      <c r="C22" s="231"/>
      <c r="D22" s="231"/>
      <c r="E22" s="231"/>
      <c r="F22" s="231"/>
      <c r="G22" s="231"/>
    </row>
    <row r="23" spans="1:9" ht="20.25">
      <c r="A23" s="302" t="s">
        <v>380</v>
      </c>
      <c r="B23" s="302"/>
      <c r="C23" s="302"/>
      <c r="D23" s="302"/>
      <c r="E23" s="302"/>
      <c r="F23" s="302"/>
      <c r="G23" s="302"/>
      <c r="H23" s="302"/>
      <c r="I23" s="302"/>
    </row>
    <row r="24" spans="1:7" ht="15.75">
      <c r="A24" s="230"/>
      <c r="B24" s="231"/>
      <c r="C24" s="231"/>
      <c r="D24" s="231"/>
      <c r="E24" s="231"/>
      <c r="F24" s="231"/>
      <c r="G24" s="231"/>
    </row>
    <row r="25" spans="1:7" ht="15.75">
      <c r="A25" s="230"/>
      <c r="B25" s="231"/>
      <c r="C25" s="231"/>
      <c r="D25" s="231"/>
      <c r="E25" s="231"/>
      <c r="F25" s="231"/>
      <c r="G25" s="231"/>
    </row>
    <row r="26" spans="1:7" ht="15.75">
      <c r="A26" s="230"/>
      <c r="B26" s="231"/>
      <c r="C26" s="231"/>
      <c r="D26" s="231"/>
      <c r="E26" s="231"/>
      <c r="F26" s="231"/>
      <c r="G26" s="231"/>
    </row>
    <row r="27" spans="1:7" ht="15.75">
      <c r="A27" s="230"/>
      <c r="B27" s="231"/>
      <c r="C27" s="231"/>
      <c r="D27" s="231"/>
      <c r="E27" s="231"/>
      <c r="F27" s="231"/>
      <c r="G27" s="231"/>
    </row>
    <row r="28" spans="1:7" ht="15.75">
      <c r="A28" s="230"/>
      <c r="B28" s="231"/>
      <c r="C28" s="231"/>
      <c r="D28" s="231"/>
      <c r="E28" s="231"/>
      <c r="F28" s="231"/>
      <c r="G28" s="231"/>
    </row>
    <row r="29" spans="1:7" ht="23.25">
      <c r="A29" s="230"/>
      <c r="B29" s="231"/>
      <c r="C29" s="303"/>
      <c r="D29" s="303"/>
      <c r="E29" s="303"/>
      <c r="F29" s="231"/>
      <c r="G29" s="231"/>
    </row>
    <row r="30" spans="1:7" ht="15.75">
      <c r="A30" s="230"/>
      <c r="B30" s="231"/>
      <c r="C30" s="231"/>
      <c r="D30" s="231"/>
      <c r="E30" s="231"/>
      <c r="F30" s="231"/>
      <c r="G30" s="231"/>
    </row>
    <row r="31" spans="1:7" ht="15.75">
      <c r="A31" s="230"/>
      <c r="B31" s="231"/>
      <c r="C31" s="231"/>
      <c r="D31" s="231"/>
      <c r="E31" s="231"/>
      <c r="F31" s="231"/>
      <c r="G31" s="231"/>
    </row>
    <row r="32" spans="1:7" ht="15.75">
      <c r="A32" s="230"/>
      <c r="B32" s="231"/>
      <c r="C32" s="231"/>
      <c r="D32" s="231"/>
      <c r="E32" s="231"/>
      <c r="F32" s="231"/>
      <c r="G32" s="231"/>
    </row>
    <row r="33" spans="1:7" ht="15.75">
      <c r="A33" s="230"/>
      <c r="B33" s="231"/>
      <c r="C33" s="231"/>
      <c r="D33" s="231"/>
      <c r="E33" s="231"/>
      <c r="F33" s="231"/>
      <c r="G33" s="231"/>
    </row>
    <row r="34" spans="1:7" ht="15.75">
      <c r="A34" s="230"/>
      <c r="B34" s="231"/>
      <c r="C34" s="231"/>
      <c r="D34" s="231"/>
      <c r="E34" s="231"/>
      <c r="F34" s="231"/>
      <c r="G34" s="231"/>
    </row>
    <row r="35" spans="1:7" ht="15.75">
      <c r="A35" s="230"/>
      <c r="B35" s="231"/>
      <c r="C35" s="231"/>
      <c r="D35" s="231"/>
      <c r="E35" s="231"/>
      <c r="F35" s="231"/>
      <c r="G35" s="231"/>
    </row>
    <row r="36" spans="1:7" ht="15.75">
      <c r="A36" s="230"/>
      <c r="B36" s="231"/>
      <c r="C36" s="231"/>
      <c r="D36" s="231"/>
      <c r="E36" s="231"/>
      <c r="F36" s="231"/>
      <c r="G36" s="231"/>
    </row>
    <row r="37" spans="1:7" ht="15.75">
      <c r="A37" s="230"/>
      <c r="B37" s="231"/>
      <c r="C37" s="231"/>
      <c r="D37" s="231"/>
      <c r="E37" s="231"/>
      <c r="F37" s="231"/>
      <c r="G37" s="231"/>
    </row>
    <row r="38" spans="1:9" ht="15.75">
      <c r="A38" s="298" t="s">
        <v>332</v>
      </c>
      <c r="B38" s="298"/>
      <c r="C38" s="298"/>
      <c r="D38" s="298"/>
      <c r="E38" s="298"/>
      <c r="F38" s="298"/>
      <c r="G38" s="298"/>
      <c r="H38" s="298"/>
      <c r="I38" s="298"/>
    </row>
    <row r="39" spans="1:9" ht="15.75">
      <c r="A39" s="298" t="s">
        <v>333</v>
      </c>
      <c r="B39" s="298"/>
      <c r="C39" s="298"/>
      <c r="D39" s="298"/>
      <c r="E39" s="298"/>
      <c r="F39" s="298"/>
      <c r="G39" s="298"/>
      <c r="H39" s="298"/>
      <c r="I39" s="298"/>
    </row>
    <row r="40" spans="1:9" ht="15.75">
      <c r="A40" s="230"/>
      <c r="B40" s="231"/>
      <c r="C40" s="231"/>
      <c r="D40" s="231"/>
      <c r="E40" s="231"/>
      <c r="F40" s="231"/>
      <c r="G40" s="231"/>
      <c r="H40" s="232"/>
      <c r="I40" s="232"/>
    </row>
    <row r="41" spans="1:9" ht="15.75">
      <c r="A41" s="230"/>
      <c r="B41" s="231"/>
      <c r="C41" s="231"/>
      <c r="D41" s="231"/>
      <c r="E41" s="231"/>
      <c r="F41" s="231"/>
      <c r="G41" s="231"/>
      <c r="H41" s="232"/>
      <c r="I41" s="232"/>
    </row>
    <row r="42" spans="1:9" ht="15">
      <c r="A42" s="299" t="s">
        <v>381</v>
      </c>
      <c r="B42" s="299"/>
      <c r="C42" s="299"/>
      <c r="D42" s="299"/>
      <c r="E42" s="299"/>
      <c r="F42" s="299"/>
      <c r="G42" s="299"/>
      <c r="H42" s="299"/>
      <c r="I42" s="299"/>
    </row>
    <row r="43" spans="1:7" ht="15">
      <c r="A43" s="232"/>
      <c r="B43" s="232"/>
      <c r="C43" s="232"/>
      <c r="D43" s="232"/>
      <c r="E43" s="232"/>
      <c r="F43" s="232"/>
      <c r="G43" s="232"/>
    </row>
    <row r="44" spans="1:7" ht="15">
      <c r="A44" s="232"/>
      <c r="B44" s="232"/>
      <c r="C44" s="232"/>
      <c r="D44" s="232"/>
      <c r="E44" s="232"/>
      <c r="F44" s="232"/>
      <c r="G44" s="23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G27" sqref="G27"/>
    </sheetView>
  </sheetViews>
  <sheetFormatPr defaultColWidth="9.140625" defaultRowHeight="15"/>
  <sheetData>
    <row r="2" spans="1:10" ht="18.75" thickBot="1">
      <c r="A2" s="304" t="s">
        <v>385</v>
      </c>
      <c r="B2" s="304"/>
      <c r="C2" s="304"/>
      <c r="D2" s="304"/>
      <c r="E2" s="304"/>
      <c r="F2" s="304"/>
      <c r="G2" s="304"/>
      <c r="H2" s="304"/>
      <c r="I2" s="304"/>
      <c r="J2" s="304"/>
    </row>
    <row r="5" spans="1:10" ht="18.75" customHeight="1">
      <c r="A5" s="322" t="s">
        <v>128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3:10" ht="15.75">
      <c r="C6" s="1"/>
      <c r="D6" s="147"/>
      <c r="E6" s="147"/>
      <c r="F6" s="147"/>
      <c r="G6" s="147"/>
      <c r="H6" s="147"/>
      <c r="I6" s="147"/>
      <c r="J6" s="147"/>
    </row>
    <row r="7" spans="3:10" ht="15.75">
      <c r="C7" s="1"/>
      <c r="D7" s="147"/>
      <c r="E7" s="147"/>
      <c r="F7" s="147"/>
      <c r="G7" s="147"/>
      <c r="H7" s="147"/>
      <c r="I7" s="147"/>
      <c r="J7" s="147"/>
    </row>
    <row r="8" ht="15.75" thickBot="1"/>
    <row r="9" spans="2:10" ht="15">
      <c r="B9" s="148"/>
      <c r="C9" s="377" t="s">
        <v>129</v>
      </c>
      <c r="D9" s="378"/>
      <c r="E9" s="377" t="s">
        <v>130</v>
      </c>
      <c r="F9" s="378"/>
      <c r="G9" s="377" t="s">
        <v>131</v>
      </c>
      <c r="H9" s="378"/>
      <c r="I9" s="377" t="s">
        <v>132</v>
      </c>
      <c r="J9" s="379"/>
    </row>
    <row r="10" spans="2:10" ht="15">
      <c r="B10" s="149" t="s">
        <v>133</v>
      </c>
      <c r="C10" s="372">
        <v>1710</v>
      </c>
      <c r="D10" s="374"/>
      <c r="E10" s="372">
        <v>1062</v>
      </c>
      <c r="F10" s="374"/>
      <c r="G10" s="376">
        <v>31</v>
      </c>
      <c r="H10" s="360"/>
      <c r="I10" s="376">
        <v>26</v>
      </c>
      <c r="J10" s="373"/>
    </row>
    <row r="11" spans="2:10" ht="15">
      <c r="B11" s="150" t="s">
        <v>134</v>
      </c>
      <c r="C11" s="372">
        <v>1816</v>
      </c>
      <c r="D11" s="374"/>
      <c r="E11" s="372">
        <v>816</v>
      </c>
      <c r="F11" s="374"/>
      <c r="G11" s="376">
        <v>15</v>
      </c>
      <c r="H11" s="360"/>
      <c r="I11" s="376">
        <v>17</v>
      </c>
      <c r="J11" s="373"/>
    </row>
    <row r="12" spans="2:10" ht="15">
      <c r="B12" s="149" t="s">
        <v>135</v>
      </c>
      <c r="C12" s="372">
        <v>2204</v>
      </c>
      <c r="D12" s="360"/>
      <c r="E12" s="372">
        <v>922</v>
      </c>
      <c r="F12" s="360"/>
      <c r="G12" s="372">
        <v>35</v>
      </c>
      <c r="H12" s="360"/>
      <c r="I12" s="372">
        <v>9</v>
      </c>
      <c r="J12" s="373"/>
    </row>
    <row r="13" spans="2:10" ht="15">
      <c r="B13" s="150" t="s">
        <v>136</v>
      </c>
      <c r="C13" s="372">
        <v>2003</v>
      </c>
      <c r="D13" s="374"/>
      <c r="E13" s="372">
        <v>818</v>
      </c>
      <c r="F13" s="374"/>
      <c r="G13" s="372">
        <v>34</v>
      </c>
      <c r="H13" s="374"/>
      <c r="I13" s="372">
        <v>7</v>
      </c>
      <c r="J13" s="375"/>
    </row>
    <row r="14" spans="2:10" ht="15">
      <c r="B14" s="151" t="s">
        <v>137</v>
      </c>
      <c r="C14" s="372">
        <v>1890</v>
      </c>
      <c r="D14" s="374"/>
      <c r="E14" s="372">
        <v>754</v>
      </c>
      <c r="F14" s="374"/>
      <c r="G14" s="372">
        <v>32</v>
      </c>
      <c r="H14" s="374"/>
      <c r="I14" s="372">
        <v>3</v>
      </c>
      <c r="J14" s="375"/>
    </row>
    <row r="15" spans="2:10" ht="15">
      <c r="B15" s="152" t="s">
        <v>138</v>
      </c>
      <c r="C15" s="372">
        <v>1927</v>
      </c>
      <c r="D15" s="374"/>
      <c r="E15" s="372">
        <v>900</v>
      </c>
      <c r="F15" s="374"/>
      <c r="G15" s="372">
        <v>48</v>
      </c>
      <c r="H15" s="374"/>
      <c r="I15" s="372">
        <v>3</v>
      </c>
      <c r="J15" s="375"/>
    </row>
    <row r="16" spans="2:10" ht="15">
      <c r="B16" s="151" t="s">
        <v>139</v>
      </c>
      <c r="C16" s="372">
        <v>1810</v>
      </c>
      <c r="D16" s="374"/>
      <c r="E16" s="372">
        <v>884</v>
      </c>
      <c r="F16" s="374"/>
      <c r="G16" s="372">
        <v>63</v>
      </c>
      <c r="H16" s="374"/>
      <c r="I16" s="372">
        <v>9</v>
      </c>
      <c r="J16" s="375"/>
    </row>
    <row r="17" spans="2:10" ht="15">
      <c r="B17" s="152" t="s">
        <v>364</v>
      </c>
      <c r="C17" s="372">
        <v>1532</v>
      </c>
      <c r="D17" s="374"/>
      <c r="E17" s="372">
        <v>719</v>
      </c>
      <c r="F17" s="374"/>
      <c r="G17" s="372">
        <v>56</v>
      </c>
      <c r="H17" s="374"/>
      <c r="I17" s="372">
        <v>1</v>
      </c>
      <c r="J17" s="375"/>
    </row>
    <row r="18" spans="2:10" ht="15">
      <c r="B18" s="151" t="s">
        <v>388</v>
      </c>
      <c r="C18" s="372">
        <v>1481</v>
      </c>
      <c r="D18" s="374"/>
      <c r="E18" s="372">
        <v>624</v>
      </c>
      <c r="F18" s="374"/>
      <c r="G18" s="372">
        <v>54</v>
      </c>
      <c r="H18" s="374"/>
      <c r="I18" s="372">
        <v>2</v>
      </c>
      <c r="J18" s="375"/>
    </row>
    <row r="19" spans="2:10" ht="15.75" thickBot="1">
      <c r="B19" s="153" t="s">
        <v>32</v>
      </c>
      <c r="C19" s="380">
        <f>SUM(C10:D18)</f>
        <v>16373</v>
      </c>
      <c r="D19" s="381"/>
      <c r="E19" s="380">
        <f>SUM(E10:F18)</f>
        <v>7499</v>
      </c>
      <c r="F19" s="381"/>
      <c r="G19" s="380">
        <f>SUM(G10:H18)</f>
        <v>368</v>
      </c>
      <c r="H19" s="381"/>
      <c r="I19" s="380">
        <f>SUM(I10:J18)</f>
        <v>77</v>
      </c>
      <c r="J19" s="381"/>
    </row>
    <row r="21" spans="2:5" ht="15">
      <c r="B21" s="27" t="s">
        <v>18</v>
      </c>
      <c r="C21" s="27"/>
      <c r="D21" s="27"/>
      <c r="E21" s="27"/>
    </row>
  </sheetData>
  <sheetProtection/>
  <mergeCells count="46">
    <mergeCell ref="G16:H16"/>
    <mergeCell ref="I16:J16"/>
    <mergeCell ref="G13:H13"/>
    <mergeCell ref="I13:J13"/>
    <mergeCell ref="C19:D19"/>
    <mergeCell ref="E19:F19"/>
    <mergeCell ref="G19:H19"/>
    <mergeCell ref="I19:J19"/>
    <mergeCell ref="C15:D15"/>
    <mergeCell ref="E15:F15"/>
    <mergeCell ref="G15:H15"/>
    <mergeCell ref="I15:J15"/>
    <mergeCell ref="C18:D18"/>
    <mergeCell ref="E18:F18"/>
    <mergeCell ref="G18:H18"/>
    <mergeCell ref="I18:J18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E10:F10"/>
    <mergeCell ref="G10:H10"/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2:D12"/>
    <mergeCell ref="E12:F12"/>
    <mergeCell ref="G12:H12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4"/>
  <sheetViews>
    <sheetView zoomScale="130" zoomScaleNormal="130" zoomScalePageLayoutView="0" workbookViewId="0" topLeftCell="A40">
      <selection activeCell="I43" sqref="I43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55" max="255" width="5.140625" style="0" customWidth="1"/>
  </cols>
  <sheetData>
    <row r="2" spans="1:10" ht="17.25" customHeight="1" thickBot="1">
      <c r="A2" s="304" t="s">
        <v>413</v>
      </c>
      <c r="B2" s="304"/>
      <c r="C2" s="304"/>
      <c r="D2" s="304"/>
      <c r="E2" s="304"/>
      <c r="F2" s="304"/>
      <c r="G2" s="304"/>
      <c r="H2" s="304"/>
      <c r="I2" s="304"/>
      <c r="J2" s="304"/>
    </row>
    <row r="5" spans="1:9" ht="16.5" customHeight="1">
      <c r="A5" s="322" t="s">
        <v>140</v>
      </c>
      <c r="B5" s="322"/>
      <c r="C5" s="322"/>
      <c r="D5" s="322"/>
      <c r="E5" s="322"/>
      <c r="F5" s="322"/>
      <c r="G5" s="322"/>
      <c r="H5" s="322"/>
      <c r="I5" s="322"/>
    </row>
    <row r="7" spans="3:7" ht="15">
      <c r="C7" s="357" t="s">
        <v>141</v>
      </c>
      <c r="D7" s="357"/>
      <c r="E7" s="357"/>
      <c r="F7" s="357"/>
      <c r="G7" s="357"/>
    </row>
    <row r="9" spans="1:9" ht="15" customHeight="1">
      <c r="A9" s="137" t="s">
        <v>142</v>
      </c>
      <c r="B9" s="390" t="s">
        <v>143</v>
      </c>
      <c r="C9" s="390"/>
      <c r="D9" s="390" t="s">
        <v>144</v>
      </c>
      <c r="E9" s="390"/>
      <c r="F9" s="390"/>
      <c r="G9" s="390"/>
      <c r="H9" s="137" t="s">
        <v>9</v>
      </c>
      <c r="I9" s="137" t="s">
        <v>145</v>
      </c>
    </row>
    <row r="10" spans="1:9" ht="30" customHeight="1">
      <c r="A10" s="154">
        <v>1</v>
      </c>
      <c r="B10" s="382" t="s">
        <v>146</v>
      </c>
      <c r="C10" s="383"/>
      <c r="D10" s="387" t="s">
        <v>147</v>
      </c>
      <c r="E10" s="388"/>
      <c r="F10" s="388"/>
      <c r="G10" s="389"/>
      <c r="H10" s="155">
        <v>21</v>
      </c>
      <c r="I10" s="253">
        <f>(H10/218)*100</f>
        <v>9.63302752293578</v>
      </c>
    </row>
    <row r="11" spans="1:9" ht="15" customHeight="1">
      <c r="A11" s="156">
        <v>2</v>
      </c>
      <c r="B11" s="382" t="s">
        <v>149</v>
      </c>
      <c r="C11" s="383"/>
      <c r="D11" s="384" t="s">
        <v>150</v>
      </c>
      <c r="E11" s="385"/>
      <c r="F11" s="385"/>
      <c r="G11" s="386"/>
      <c r="H11" s="155">
        <v>12</v>
      </c>
      <c r="I11" s="253">
        <f aca="true" t="shared" si="0" ref="I11:I19">(H11/218)*100</f>
        <v>5.5045871559633035</v>
      </c>
    </row>
    <row r="12" spans="1:9" ht="15">
      <c r="A12" s="156">
        <v>3</v>
      </c>
      <c r="B12" s="382" t="s">
        <v>368</v>
      </c>
      <c r="C12" s="383"/>
      <c r="D12" s="384" t="s">
        <v>369</v>
      </c>
      <c r="E12" s="385"/>
      <c r="F12" s="385"/>
      <c r="G12" s="386"/>
      <c r="H12" s="155">
        <v>7</v>
      </c>
      <c r="I12" s="253">
        <f t="shared" si="0"/>
        <v>3.211009174311927</v>
      </c>
    </row>
    <row r="13" spans="1:9" ht="15">
      <c r="A13" s="154">
        <v>4</v>
      </c>
      <c r="B13" s="382" t="s">
        <v>366</v>
      </c>
      <c r="C13" s="383"/>
      <c r="D13" s="384" t="s">
        <v>367</v>
      </c>
      <c r="E13" s="385"/>
      <c r="F13" s="385"/>
      <c r="G13" s="386"/>
      <c r="H13" s="155">
        <v>6</v>
      </c>
      <c r="I13" s="253">
        <f t="shared" si="0"/>
        <v>2.7522935779816518</v>
      </c>
    </row>
    <row r="14" spans="1:9" ht="30.75" customHeight="1">
      <c r="A14" s="156">
        <v>5</v>
      </c>
      <c r="B14" s="382" t="s">
        <v>399</v>
      </c>
      <c r="C14" s="383"/>
      <c r="D14" s="384" t="s">
        <v>400</v>
      </c>
      <c r="E14" s="385"/>
      <c r="F14" s="385"/>
      <c r="G14" s="386"/>
      <c r="H14" s="155">
        <v>6</v>
      </c>
      <c r="I14" s="253">
        <f t="shared" si="0"/>
        <v>2.7522935779816518</v>
      </c>
    </row>
    <row r="15" spans="1:11" ht="15" customHeight="1">
      <c r="A15" s="154">
        <v>6</v>
      </c>
      <c r="B15" s="382" t="s">
        <v>153</v>
      </c>
      <c r="C15" s="383"/>
      <c r="D15" s="384" t="s">
        <v>154</v>
      </c>
      <c r="E15" s="385"/>
      <c r="F15" s="385"/>
      <c r="G15" s="386"/>
      <c r="H15" s="155">
        <v>5</v>
      </c>
      <c r="I15" s="253">
        <f t="shared" si="0"/>
        <v>2.293577981651376</v>
      </c>
      <c r="K15" s="157"/>
    </row>
    <row r="16" spans="1:9" ht="15">
      <c r="A16" s="156">
        <v>7</v>
      </c>
      <c r="B16" s="382" t="s">
        <v>401</v>
      </c>
      <c r="C16" s="383"/>
      <c r="D16" s="391" t="s">
        <v>402</v>
      </c>
      <c r="E16" s="388"/>
      <c r="F16" s="388"/>
      <c r="G16" s="389"/>
      <c r="H16" s="155">
        <v>5</v>
      </c>
      <c r="I16" s="253">
        <f t="shared" si="0"/>
        <v>2.293577981651376</v>
      </c>
    </row>
    <row r="17" spans="1:9" ht="15">
      <c r="A17" s="154">
        <v>8</v>
      </c>
      <c r="B17" s="382" t="s">
        <v>403</v>
      </c>
      <c r="C17" s="383"/>
      <c r="D17" s="384" t="s">
        <v>404</v>
      </c>
      <c r="E17" s="385"/>
      <c r="F17" s="385"/>
      <c r="G17" s="386"/>
      <c r="H17" s="155">
        <v>5</v>
      </c>
      <c r="I17" s="253">
        <f t="shared" si="0"/>
        <v>2.293577981651376</v>
      </c>
    </row>
    <row r="18" spans="1:9" ht="15" customHeight="1">
      <c r="A18" s="156">
        <v>9</v>
      </c>
      <c r="B18" s="382" t="s">
        <v>405</v>
      </c>
      <c r="C18" s="383"/>
      <c r="D18" s="384" t="s">
        <v>406</v>
      </c>
      <c r="E18" s="385"/>
      <c r="F18" s="385"/>
      <c r="G18" s="386"/>
      <c r="H18" s="155">
        <v>4</v>
      </c>
      <c r="I18" s="253">
        <f t="shared" si="0"/>
        <v>1.834862385321101</v>
      </c>
    </row>
    <row r="19" spans="1:9" ht="15">
      <c r="A19" s="154">
        <v>10</v>
      </c>
      <c r="B19" s="392" t="s">
        <v>407</v>
      </c>
      <c r="C19" s="393"/>
      <c r="D19" s="384" t="s">
        <v>408</v>
      </c>
      <c r="E19" s="385"/>
      <c r="F19" s="385"/>
      <c r="G19" s="386"/>
      <c r="H19" s="155">
        <v>4</v>
      </c>
      <c r="I19" s="253">
        <f t="shared" si="0"/>
        <v>1.834862385321101</v>
      </c>
    </row>
    <row r="20" spans="1:3" ht="15">
      <c r="A20" s="27" t="s">
        <v>18</v>
      </c>
      <c r="B20" s="27"/>
      <c r="C20" s="27"/>
    </row>
    <row r="21" spans="3:7" ht="15">
      <c r="C21" s="357" t="s">
        <v>155</v>
      </c>
      <c r="D21" s="357"/>
      <c r="E21" s="357"/>
      <c r="F21" s="357"/>
      <c r="G21" s="357"/>
    </row>
    <row r="23" spans="1:9" ht="30.75" customHeight="1">
      <c r="A23" s="137" t="s">
        <v>142</v>
      </c>
      <c r="B23" s="390" t="s">
        <v>143</v>
      </c>
      <c r="C23" s="390"/>
      <c r="D23" s="390" t="s">
        <v>144</v>
      </c>
      <c r="E23" s="390"/>
      <c r="F23" s="390"/>
      <c r="G23" s="390"/>
      <c r="H23" s="137" t="s">
        <v>9</v>
      </c>
      <c r="I23" s="137" t="s">
        <v>145</v>
      </c>
    </row>
    <row r="24" spans="1:9" ht="28.5" customHeight="1">
      <c r="A24" s="154">
        <v>1</v>
      </c>
      <c r="B24" s="382" t="s">
        <v>156</v>
      </c>
      <c r="C24" s="383"/>
      <c r="D24" s="387" t="s">
        <v>157</v>
      </c>
      <c r="E24" s="388"/>
      <c r="F24" s="388"/>
      <c r="G24" s="389"/>
      <c r="H24" s="155">
        <v>423</v>
      </c>
      <c r="I24" s="253">
        <f>(H24/3556)*100</f>
        <v>11.89538807649044</v>
      </c>
    </row>
    <row r="25" spans="1:9" ht="29.25" customHeight="1">
      <c r="A25" s="156">
        <v>2</v>
      </c>
      <c r="B25" s="382" t="s">
        <v>146</v>
      </c>
      <c r="C25" s="383"/>
      <c r="D25" s="387" t="s">
        <v>147</v>
      </c>
      <c r="E25" s="388"/>
      <c r="F25" s="388"/>
      <c r="G25" s="389"/>
      <c r="H25" s="155">
        <v>304</v>
      </c>
      <c r="I25" s="253">
        <f aca="true" t="shared" si="1" ref="I25:I33">(H25/3556)*100</f>
        <v>8.548931383577054</v>
      </c>
    </row>
    <row r="26" spans="1:9" ht="15" customHeight="1">
      <c r="A26" s="154">
        <v>3</v>
      </c>
      <c r="B26" s="382" t="s">
        <v>151</v>
      </c>
      <c r="C26" s="383"/>
      <c r="D26" s="387" t="s">
        <v>152</v>
      </c>
      <c r="E26" s="388"/>
      <c r="F26" s="388"/>
      <c r="G26" s="389"/>
      <c r="H26" s="155">
        <v>73</v>
      </c>
      <c r="I26" s="253">
        <f t="shared" si="1"/>
        <v>2.0528683914510686</v>
      </c>
    </row>
    <row r="27" spans="1:9" ht="15">
      <c r="A27" s="156">
        <v>4</v>
      </c>
      <c r="B27" s="382" t="s">
        <v>160</v>
      </c>
      <c r="C27" s="383"/>
      <c r="D27" s="391" t="s">
        <v>161</v>
      </c>
      <c r="E27" s="388"/>
      <c r="F27" s="388"/>
      <c r="G27" s="389"/>
      <c r="H27" s="155">
        <v>68</v>
      </c>
      <c r="I27" s="253">
        <f t="shared" si="1"/>
        <v>1.9122609673790776</v>
      </c>
    </row>
    <row r="28" spans="1:9" ht="29.25" customHeight="1">
      <c r="A28" s="154">
        <v>5</v>
      </c>
      <c r="B28" s="382" t="s">
        <v>148</v>
      </c>
      <c r="C28" s="383"/>
      <c r="D28" s="391" t="s">
        <v>365</v>
      </c>
      <c r="E28" s="388"/>
      <c r="F28" s="388"/>
      <c r="G28" s="389"/>
      <c r="H28" s="155">
        <v>60</v>
      </c>
      <c r="I28" s="253">
        <f t="shared" si="1"/>
        <v>1.687289088863892</v>
      </c>
    </row>
    <row r="29" spans="1:9" ht="45" customHeight="1">
      <c r="A29" s="156">
        <v>6</v>
      </c>
      <c r="B29" s="382" t="s">
        <v>158</v>
      </c>
      <c r="C29" s="383"/>
      <c r="D29" s="387" t="s">
        <v>159</v>
      </c>
      <c r="E29" s="388"/>
      <c r="F29" s="388"/>
      <c r="G29" s="389"/>
      <c r="H29" s="155">
        <v>57</v>
      </c>
      <c r="I29" s="253">
        <f t="shared" si="1"/>
        <v>1.6029246344206973</v>
      </c>
    </row>
    <row r="30" spans="1:9" ht="32.25" customHeight="1">
      <c r="A30" s="154">
        <v>7</v>
      </c>
      <c r="B30" s="382" t="s">
        <v>162</v>
      </c>
      <c r="C30" s="383"/>
      <c r="D30" s="391" t="s">
        <v>163</v>
      </c>
      <c r="E30" s="394"/>
      <c r="F30" s="394"/>
      <c r="G30" s="395"/>
      <c r="H30" s="155">
        <v>55</v>
      </c>
      <c r="I30" s="253">
        <f t="shared" si="1"/>
        <v>1.546681664791901</v>
      </c>
    </row>
    <row r="31" spans="1:9" ht="28.5" customHeight="1">
      <c r="A31" s="156">
        <v>8</v>
      </c>
      <c r="B31" s="382" t="s">
        <v>164</v>
      </c>
      <c r="C31" s="383"/>
      <c r="D31" s="391" t="s">
        <v>410</v>
      </c>
      <c r="E31" s="388"/>
      <c r="F31" s="388"/>
      <c r="G31" s="389"/>
      <c r="H31" s="155">
        <v>43</v>
      </c>
      <c r="I31" s="253">
        <f t="shared" si="1"/>
        <v>1.2092238470191226</v>
      </c>
    </row>
    <row r="32" spans="1:9" ht="29.25" customHeight="1">
      <c r="A32" s="154">
        <v>9</v>
      </c>
      <c r="B32" s="382" t="s">
        <v>166</v>
      </c>
      <c r="C32" s="383"/>
      <c r="D32" s="391" t="s">
        <v>409</v>
      </c>
      <c r="E32" s="388"/>
      <c r="F32" s="388"/>
      <c r="G32" s="389"/>
      <c r="H32" s="155">
        <v>40</v>
      </c>
      <c r="I32" s="253">
        <f t="shared" si="1"/>
        <v>1.124859392575928</v>
      </c>
    </row>
    <row r="33" spans="1:9" ht="15" customHeight="1">
      <c r="A33" s="156">
        <v>10</v>
      </c>
      <c r="B33" s="382" t="s">
        <v>354</v>
      </c>
      <c r="C33" s="383"/>
      <c r="D33" s="391" t="s">
        <v>355</v>
      </c>
      <c r="E33" s="388"/>
      <c r="F33" s="388"/>
      <c r="G33" s="389"/>
      <c r="H33" s="155">
        <v>39</v>
      </c>
      <c r="I33" s="253">
        <f t="shared" si="1"/>
        <v>1.0967379077615298</v>
      </c>
    </row>
    <row r="34" spans="1:3" ht="15">
      <c r="A34" s="27" t="s">
        <v>18</v>
      </c>
      <c r="B34" s="27"/>
      <c r="C34" s="27"/>
    </row>
    <row r="35" spans="1:4" ht="15" customHeight="1">
      <c r="A35" s="27"/>
      <c r="B35" s="27"/>
      <c r="C35" s="27"/>
      <c r="D35" s="27"/>
    </row>
    <row r="40" spans="3:7" ht="15">
      <c r="C40" s="357" t="s">
        <v>165</v>
      </c>
      <c r="D40" s="357"/>
      <c r="E40" s="357"/>
      <c r="F40" s="357"/>
      <c r="G40" s="357"/>
    </row>
    <row r="42" spans="1:9" ht="33" customHeight="1">
      <c r="A42" s="137" t="s">
        <v>142</v>
      </c>
      <c r="B42" s="390" t="s">
        <v>143</v>
      </c>
      <c r="C42" s="390"/>
      <c r="D42" s="390" t="s">
        <v>144</v>
      </c>
      <c r="E42" s="390"/>
      <c r="F42" s="390"/>
      <c r="G42" s="390"/>
      <c r="H42" s="137" t="s">
        <v>9</v>
      </c>
      <c r="I42" s="137" t="s">
        <v>145</v>
      </c>
    </row>
    <row r="43" spans="1:9" ht="29.25" customHeight="1">
      <c r="A43" s="154">
        <v>1</v>
      </c>
      <c r="B43" s="382" t="s">
        <v>146</v>
      </c>
      <c r="C43" s="383"/>
      <c r="D43" s="387" t="s">
        <v>147</v>
      </c>
      <c r="E43" s="388"/>
      <c r="F43" s="388"/>
      <c r="G43" s="389"/>
      <c r="H43" s="155">
        <v>505</v>
      </c>
      <c r="I43" s="253">
        <f>(H43/3300)*100</f>
        <v>15.303030303030301</v>
      </c>
    </row>
    <row r="44" spans="1:9" ht="30" customHeight="1">
      <c r="A44" s="156">
        <v>2</v>
      </c>
      <c r="B44" s="382" t="s">
        <v>166</v>
      </c>
      <c r="C44" s="383"/>
      <c r="D44" s="391" t="s">
        <v>167</v>
      </c>
      <c r="E44" s="388"/>
      <c r="F44" s="388"/>
      <c r="G44" s="389"/>
      <c r="H44" s="155">
        <v>228</v>
      </c>
      <c r="I44" s="253">
        <f aca="true" t="shared" si="2" ref="I44:I52">(H44/3300)*100</f>
        <v>6.909090909090909</v>
      </c>
    </row>
    <row r="45" spans="1:9" ht="43.5" customHeight="1">
      <c r="A45" s="154">
        <v>3</v>
      </c>
      <c r="B45" s="382" t="s">
        <v>158</v>
      </c>
      <c r="C45" s="383"/>
      <c r="D45" s="387" t="s">
        <v>159</v>
      </c>
      <c r="E45" s="388"/>
      <c r="F45" s="388"/>
      <c r="G45" s="389"/>
      <c r="H45" s="155">
        <v>179</v>
      </c>
      <c r="I45" s="253">
        <f t="shared" si="2"/>
        <v>5.424242424242425</v>
      </c>
    </row>
    <row r="46" spans="1:9" ht="15">
      <c r="A46" s="156">
        <v>4</v>
      </c>
      <c r="B46" s="382" t="s">
        <v>151</v>
      </c>
      <c r="C46" s="383"/>
      <c r="D46" s="387" t="s">
        <v>152</v>
      </c>
      <c r="E46" s="388"/>
      <c r="F46" s="388"/>
      <c r="G46" s="389"/>
      <c r="H46" s="155">
        <v>176</v>
      </c>
      <c r="I46" s="253">
        <f t="shared" si="2"/>
        <v>5.333333333333334</v>
      </c>
    </row>
    <row r="47" spans="1:9" ht="30.75" customHeight="1">
      <c r="A47" s="154">
        <v>5</v>
      </c>
      <c r="B47" s="382" t="s">
        <v>170</v>
      </c>
      <c r="C47" s="383"/>
      <c r="D47" s="391" t="s">
        <v>171</v>
      </c>
      <c r="E47" s="388"/>
      <c r="F47" s="388"/>
      <c r="G47" s="389"/>
      <c r="H47" s="155">
        <v>66</v>
      </c>
      <c r="I47" s="253">
        <f t="shared" si="2"/>
        <v>2</v>
      </c>
    </row>
    <row r="48" spans="1:9" ht="30.75" customHeight="1">
      <c r="A48" s="156">
        <v>6</v>
      </c>
      <c r="B48" s="382" t="s">
        <v>168</v>
      </c>
      <c r="C48" s="383"/>
      <c r="D48" s="391" t="s">
        <v>169</v>
      </c>
      <c r="E48" s="388"/>
      <c r="F48" s="388"/>
      <c r="G48" s="389"/>
      <c r="H48" s="155">
        <v>60</v>
      </c>
      <c r="I48" s="253">
        <f t="shared" si="2"/>
        <v>1.8181818181818181</v>
      </c>
    </row>
    <row r="49" spans="1:9" ht="30" customHeight="1">
      <c r="A49" s="154">
        <v>7</v>
      </c>
      <c r="B49" s="392" t="s">
        <v>370</v>
      </c>
      <c r="C49" s="393"/>
      <c r="D49" s="391" t="s">
        <v>371</v>
      </c>
      <c r="E49" s="388"/>
      <c r="F49" s="388"/>
      <c r="G49" s="389"/>
      <c r="H49" s="155">
        <v>56</v>
      </c>
      <c r="I49" s="253">
        <f t="shared" si="2"/>
        <v>1.6969696969696972</v>
      </c>
    </row>
    <row r="50" spans="1:9" ht="15">
      <c r="A50" s="156">
        <v>8</v>
      </c>
      <c r="B50" s="392" t="s">
        <v>401</v>
      </c>
      <c r="C50" s="393"/>
      <c r="D50" s="391" t="s">
        <v>402</v>
      </c>
      <c r="E50" s="388"/>
      <c r="F50" s="388"/>
      <c r="G50" s="389"/>
      <c r="H50" s="155">
        <v>45</v>
      </c>
      <c r="I50" s="253">
        <f t="shared" si="2"/>
        <v>1.3636363636363635</v>
      </c>
    </row>
    <row r="51" spans="1:9" ht="28.5" customHeight="1">
      <c r="A51" s="154">
        <v>9</v>
      </c>
      <c r="B51" s="392" t="s">
        <v>372</v>
      </c>
      <c r="C51" s="393"/>
      <c r="D51" s="391" t="s">
        <v>373</v>
      </c>
      <c r="E51" s="388"/>
      <c r="F51" s="388"/>
      <c r="G51" s="389"/>
      <c r="H51" s="155">
        <v>44</v>
      </c>
      <c r="I51" s="253">
        <f t="shared" si="2"/>
        <v>1.3333333333333335</v>
      </c>
    </row>
    <row r="52" spans="1:9" ht="30" customHeight="1">
      <c r="A52" s="156">
        <v>10</v>
      </c>
      <c r="B52" s="382" t="s">
        <v>411</v>
      </c>
      <c r="C52" s="383"/>
      <c r="D52" s="391" t="s">
        <v>412</v>
      </c>
      <c r="E52" s="388"/>
      <c r="F52" s="388"/>
      <c r="G52" s="389"/>
      <c r="H52" s="155">
        <v>43</v>
      </c>
      <c r="I52" s="253">
        <f t="shared" si="2"/>
        <v>1.3030303030303032</v>
      </c>
    </row>
    <row r="53" spans="2:4" ht="15">
      <c r="B53" s="27"/>
      <c r="C53" s="27"/>
      <c r="D53" s="27"/>
    </row>
    <row r="54" ht="15">
      <c r="A54" s="27" t="s">
        <v>18</v>
      </c>
    </row>
  </sheetData>
  <sheetProtection/>
  <mergeCells count="71">
    <mergeCell ref="B52:C52"/>
    <mergeCell ref="D52:G52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B43:C43"/>
    <mergeCell ref="D43:G43"/>
    <mergeCell ref="B44:C44"/>
    <mergeCell ref="D44:G44"/>
    <mergeCell ref="B45:C45"/>
    <mergeCell ref="D45:G45"/>
    <mergeCell ref="B42:C42"/>
    <mergeCell ref="D42:G42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C40:G40"/>
    <mergeCell ref="B26:C26"/>
    <mergeCell ref="D26:G26"/>
    <mergeCell ref="B27:C27"/>
    <mergeCell ref="D27:G27"/>
    <mergeCell ref="B28:C28"/>
    <mergeCell ref="D28:G28"/>
    <mergeCell ref="B16:C16"/>
    <mergeCell ref="D16:G16"/>
    <mergeCell ref="B25:C25"/>
    <mergeCell ref="D25:G25"/>
    <mergeCell ref="B17:C17"/>
    <mergeCell ref="D17:G17"/>
    <mergeCell ref="B18:C18"/>
    <mergeCell ref="D18:G18"/>
    <mergeCell ref="B19:C19"/>
    <mergeCell ref="D19:G19"/>
    <mergeCell ref="C21:G21"/>
    <mergeCell ref="B23:C23"/>
    <mergeCell ref="D23:G23"/>
    <mergeCell ref="B24:C24"/>
    <mergeCell ref="D24:G24"/>
    <mergeCell ref="B13:C13"/>
    <mergeCell ref="D13:G13"/>
    <mergeCell ref="B14:C14"/>
    <mergeCell ref="D14:G14"/>
    <mergeCell ref="B15:C15"/>
    <mergeCell ref="D15:G15"/>
    <mergeCell ref="A2:J2"/>
    <mergeCell ref="B11:C11"/>
    <mergeCell ref="D11:G11"/>
    <mergeCell ref="B12:C12"/>
    <mergeCell ref="D12:G12"/>
    <mergeCell ref="B10:C10"/>
    <mergeCell ref="D10:G10"/>
    <mergeCell ref="A5:I5"/>
    <mergeCell ref="C7:G7"/>
    <mergeCell ref="B9:C9"/>
    <mergeCell ref="D9:G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S19" sqref="S19"/>
    </sheetView>
  </sheetViews>
  <sheetFormatPr defaultColWidth="9.140625" defaultRowHeight="15"/>
  <cols>
    <col min="1" max="1" width="17.8515625" style="159" customWidth="1"/>
    <col min="2" max="2" width="5.421875" style="158" customWidth="1"/>
    <col min="3" max="3" width="3.7109375" style="158" customWidth="1"/>
    <col min="4" max="4" width="5.57421875" style="158" customWidth="1"/>
    <col min="5" max="5" width="5.57421875" style="158" bestFit="1" customWidth="1"/>
    <col min="6" max="6" width="3.7109375" style="158" customWidth="1"/>
    <col min="7" max="7" width="4.421875" style="158" customWidth="1"/>
    <col min="8" max="8" width="4.00390625" style="158" bestFit="1" customWidth="1"/>
    <col min="9" max="9" width="5.28125" style="158" customWidth="1"/>
    <col min="10" max="10" width="5.421875" style="188" customWidth="1"/>
    <col min="11" max="11" width="4.00390625" style="158" bestFit="1" customWidth="1"/>
    <col min="12" max="12" width="6.421875" style="158" customWidth="1"/>
    <col min="13" max="13" width="5.7109375" style="158" customWidth="1"/>
    <col min="14" max="14" width="4.00390625" style="158" bestFit="1" customWidth="1"/>
    <col min="15" max="15" width="5.28125" style="158" customWidth="1"/>
    <col min="16" max="16" width="3.8515625" style="158" customWidth="1"/>
    <col min="17" max="17" width="5.7109375" style="158" customWidth="1"/>
    <col min="18" max="16384" width="9.140625" style="158" customWidth="1"/>
  </cols>
  <sheetData>
    <row r="1" spans="1:17" ht="18.75" thickBot="1">
      <c r="A1" s="396" t="s">
        <v>389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3" spans="1:17" ht="15.75">
      <c r="A3" s="397" t="s">
        <v>172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ht="15.75" thickBot="1">
      <c r="J4" s="158"/>
    </row>
    <row r="5" spans="1:17" s="160" customFormat="1" ht="17.25" thickBot="1" thickTop="1">
      <c r="A5" s="398" t="s">
        <v>173</v>
      </c>
      <c r="B5" s="401" t="s">
        <v>390</v>
      </c>
      <c r="C5" s="402"/>
      <c r="D5" s="402"/>
      <c r="E5" s="402"/>
      <c r="F5" s="402"/>
      <c r="G5" s="402"/>
      <c r="H5" s="402"/>
      <c r="I5" s="403"/>
      <c r="J5" s="401" t="s">
        <v>391</v>
      </c>
      <c r="K5" s="402"/>
      <c r="L5" s="402"/>
      <c r="M5" s="402"/>
      <c r="N5" s="402"/>
      <c r="O5" s="402"/>
      <c r="P5" s="402"/>
      <c r="Q5" s="403"/>
    </row>
    <row r="6" spans="1:17" ht="15.75" thickTop="1">
      <c r="A6" s="399"/>
      <c r="B6" s="404" t="s">
        <v>174</v>
      </c>
      <c r="C6" s="404"/>
      <c r="D6" s="404"/>
      <c r="E6" s="405" t="s">
        <v>175</v>
      </c>
      <c r="F6" s="406"/>
      <c r="G6" s="404" t="s">
        <v>176</v>
      </c>
      <c r="H6" s="404"/>
      <c r="I6" s="406"/>
      <c r="J6" s="404" t="s">
        <v>174</v>
      </c>
      <c r="K6" s="404"/>
      <c r="L6" s="404"/>
      <c r="M6" s="405" t="s">
        <v>175</v>
      </c>
      <c r="N6" s="407"/>
      <c r="O6" s="405" t="s">
        <v>176</v>
      </c>
      <c r="P6" s="408"/>
      <c r="Q6" s="406"/>
    </row>
    <row r="7" spans="1:17" ht="15">
      <c r="A7" s="399"/>
      <c r="B7" s="409" t="s">
        <v>177</v>
      </c>
      <c r="C7" s="411" t="s">
        <v>178</v>
      </c>
      <c r="D7" s="413" t="s">
        <v>179</v>
      </c>
      <c r="E7" s="415" t="s">
        <v>177</v>
      </c>
      <c r="F7" s="416" t="s">
        <v>178</v>
      </c>
      <c r="G7" s="418" t="s">
        <v>177</v>
      </c>
      <c r="H7" s="411" t="s">
        <v>178</v>
      </c>
      <c r="I7" s="420" t="s">
        <v>179</v>
      </c>
      <c r="J7" s="415" t="s">
        <v>177</v>
      </c>
      <c r="K7" s="424" t="s">
        <v>178</v>
      </c>
      <c r="L7" s="422" t="s">
        <v>179</v>
      </c>
      <c r="M7" s="425" t="s">
        <v>177</v>
      </c>
      <c r="N7" s="427" t="s">
        <v>178</v>
      </c>
      <c r="O7" s="415" t="s">
        <v>177</v>
      </c>
      <c r="P7" s="424" t="s">
        <v>178</v>
      </c>
      <c r="Q7" s="422" t="s">
        <v>179</v>
      </c>
    </row>
    <row r="8" spans="1:17" ht="24.75" customHeight="1" thickBot="1">
      <c r="A8" s="400"/>
      <c r="B8" s="410"/>
      <c r="C8" s="412"/>
      <c r="D8" s="414"/>
      <c r="E8" s="409"/>
      <c r="F8" s="417"/>
      <c r="G8" s="419"/>
      <c r="H8" s="412"/>
      <c r="I8" s="421"/>
      <c r="J8" s="409"/>
      <c r="K8" s="411"/>
      <c r="L8" s="423"/>
      <c r="M8" s="426"/>
      <c r="N8" s="428"/>
      <c r="O8" s="409"/>
      <c r="P8" s="411"/>
      <c r="Q8" s="423"/>
    </row>
    <row r="9" spans="1:17" ht="16.5" thickTop="1">
      <c r="A9" s="161" t="s">
        <v>180</v>
      </c>
      <c r="B9" s="162">
        <v>58</v>
      </c>
      <c r="C9" s="163">
        <v>2</v>
      </c>
      <c r="D9" s="164">
        <v>59</v>
      </c>
      <c r="E9" s="162">
        <v>31</v>
      </c>
      <c r="F9" s="164">
        <v>1</v>
      </c>
      <c r="G9" s="162">
        <v>13</v>
      </c>
      <c r="H9" s="163">
        <v>3</v>
      </c>
      <c r="I9" s="164">
        <v>28</v>
      </c>
      <c r="J9" s="162">
        <v>75</v>
      </c>
      <c r="K9" s="163">
        <v>0</v>
      </c>
      <c r="L9" s="164">
        <v>67</v>
      </c>
      <c r="M9" s="162">
        <v>33</v>
      </c>
      <c r="N9" s="164">
        <v>3</v>
      </c>
      <c r="O9" s="162">
        <v>13</v>
      </c>
      <c r="P9" s="163">
        <v>1</v>
      </c>
      <c r="Q9" s="164">
        <v>44</v>
      </c>
    </row>
    <row r="10" spans="1:17" ht="15.75">
      <c r="A10" s="165" t="s">
        <v>181</v>
      </c>
      <c r="B10" s="166">
        <v>14</v>
      </c>
      <c r="C10" s="167">
        <v>0</v>
      </c>
      <c r="D10" s="168">
        <v>8</v>
      </c>
      <c r="E10" s="166">
        <v>1</v>
      </c>
      <c r="F10" s="168">
        <v>0</v>
      </c>
      <c r="G10" s="166">
        <v>2</v>
      </c>
      <c r="H10" s="167">
        <v>2</v>
      </c>
      <c r="I10" s="168">
        <v>2</v>
      </c>
      <c r="J10" s="166">
        <v>8</v>
      </c>
      <c r="K10" s="167">
        <v>0</v>
      </c>
      <c r="L10" s="168">
        <v>0</v>
      </c>
      <c r="M10" s="166">
        <v>0</v>
      </c>
      <c r="N10" s="168">
        <v>0</v>
      </c>
      <c r="O10" s="166">
        <v>2</v>
      </c>
      <c r="P10" s="167">
        <v>0</v>
      </c>
      <c r="Q10" s="168">
        <v>4</v>
      </c>
    </row>
    <row r="11" spans="1:17" ht="15.75">
      <c r="A11" s="161" t="s">
        <v>182</v>
      </c>
      <c r="B11" s="166">
        <v>31</v>
      </c>
      <c r="C11" s="167">
        <v>0</v>
      </c>
      <c r="D11" s="168">
        <v>14</v>
      </c>
      <c r="E11" s="166">
        <v>4</v>
      </c>
      <c r="F11" s="168">
        <v>0</v>
      </c>
      <c r="G11" s="166">
        <v>0</v>
      </c>
      <c r="H11" s="167">
        <v>0</v>
      </c>
      <c r="I11" s="168">
        <v>7</v>
      </c>
      <c r="J11" s="166">
        <v>12</v>
      </c>
      <c r="K11" s="167">
        <v>0</v>
      </c>
      <c r="L11" s="168">
        <v>19</v>
      </c>
      <c r="M11" s="166">
        <v>4</v>
      </c>
      <c r="N11" s="168">
        <v>1</v>
      </c>
      <c r="O11" s="166">
        <v>2</v>
      </c>
      <c r="P11" s="167">
        <v>2</v>
      </c>
      <c r="Q11" s="168">
        <v>29</v>
      </c>
    </row>
    <row r="12" spans="1:17" ht="15.75">
      <c r="A12" s="165" t="s">
        <v>183</v>
      </c>
      <c r="B12" s="166">
        <v>5</v>
      </c>
      <c r="C12" s="167">
        <v>1</v>
      </c>
      <c r="D12" s="168">
        <v>4</v>
      </c>
      <c r="E12" s="166">
        <v>2</v>
      </c>
      <c r="F12" s="168">
        <v>0</v>
      </c>
      <c r="G12" s="166">
        <v>0</v>
      </c>
      <c r="H12" s="167">
        <v>0</v>
      </c>
      <c r="I12" s="168">
        <v>1</v>
      </c>
      <c r="J12" s="166">
        <v>3</v>
      </c>
      <c r="K12" s="167">
        <v>0</v>
      </c>
      <c r="L12" s="168">
        <v>3</v>
      </c>
      <c r="M12" s="166">
        <v>0</v>
      </c>
      <c r="N12" s="168">
        <v>0</v>
      </c>
      <c r="O12" s="166">
        <v>1</v>
      </c>
      <c r="P12" s="167">
        <v>0</v>
      </c>
      <c r="Q12" s="168">
        <v>12</v>
      </c>
    </row>
    <row r="13" spans="1:17" ht="15.75">
      <c r="A13" s="161" t="s">
        <v>184</v>
      </c>
      <c r="B13" s="166">
        <v>18</v>
      </c>
      <c r="C13" s="167">
        <v>0</v>
      </c>
      <c r="D13" s="168">
        <v>6</v>
      </c>
      <c r="E13" s="166">
        <v>0</v>
      </c>
      <c r="F13" s="168">
        <v>0</v>
      </c>
      <c r="G13" s="166">
        <v>1</v>
      </c>
      <c r="H13" s="167">
        <v>1</v>
      </c>
      <c r="I13" s="168">
        <v>5</v>
      </c>
      <c r="J13" s="166">
        <v>3</v>
      </c>
      <c r="K13" s="167">
        <v>1</v>
      </c>
      <c r="L13" s="168">
        <v>13</v>
      </c>
      <c r="M13" s="166">
        <v>1</v>
      </c>
      <c r="N13" s="168">
        <v>0</v>
      </c>
      <c r="O13" s="166">
        <v>1</v>
      </c>
      <c r="P13" s="167">
        <v>1</v>
      </c>
      <c r="Q13" s="168">
        <v>1</v>
      </c>
    </row>
    <row r="14" spans="1:17" ht="15.75">
      <c r="A14" s="165" t="s">
        <v>185</v>
      </c>
      <c r="B14" s="166">
        <v>398</v>
      </c>
      <c r="C14" s="167">
        <v>4</v>
      </c>
      <c r="D14" s="168">
        <v>507</v>
      </c>
      <c r="E14" s="166">
        <v>104</v>
      </c>
      <c r="F14" s="168">
        <v>5</v>
      </c>
      <c r="G14" s="166">
        <v>69</v>
      </c>
      <c r="H14" s="167">
        <v>9</v>
      </c>
      <c r="I14" s="168">
        <v>141</v>
      </c>
      <c r="J14" s="166">
        <v>407</v>
      </c>
      <c r="K14" s="167">
        <v>6</v>
      </c>
      <c r="L14" s="168">
        <v>384</v>
      </c>
      <c r="M14" s="166">
        <v>86</v>
      </c>
      <c r="N14" s="168">
        <v>13</v>
      </c>
      <c r="O14" s="166">
        <v>73</v>
      </c>
      <c r="P14" s="167">
        <v>15</v>
      </c>
      <c r="Q14" s="168">
        <v>176</v>
      </c>
    </row>
    <row r="15" spans="1:17" ht="15.75">
      <c r="A15" s="161" t="s">
        <v>186</v>
      </c>
      <c r="B15" s="166">
        <v>150</v>
      </c>
      <c r="C15" s="167">
        <v>1</v>
      </c>
      <c r="D15" s="168">
        <v>124</v>
      </c>
      <c r="E15" s="166">
        <v>25</v>
      </c>
      <c r="F15" s="168">
        <v>6</v>
      </c>
      <c r="G15" s="166">
        <v>27</v>
      </c>
      <c r="H15" s="167">
        <v>9</v>
      </c>
      <c r="I15" s="168">
        <v>160</v>
      </c>
      <c r="J15" s="166">
        <v>172</v>
      </c>
      <c r="K15" s="167">
        <v>0</v>
      </c>
      <c r="L15" s="168">
        <v>148</v>
      </c>
      <c r="M15" s="166">
        <v>32</v>
      </c>
      <c r="N15" s="168">
        <v>10</v>
      </c>
      <c r="O15" s="166">
        <v>16</v>
      </c>
      <c r="P15" s="167">
        <v>9</v>
      </c>
      <c r="Q15" s="168">
        <v>123</v>
      </c>
    </row>
    <row r="16" spans="1:17" ht="15.75">
      <c r="A16" s="165" t="s">
        <v>187</v>
      </c>
      <c r="B16" s="166">
        <v>8</v>
      </c>
      <c r="C16" s="167">
        <v>2</v>
      </c>
      <c r="D16" s="168">
        <v>3</v>
      </c>
      <c r="E16" s="166">
        <v>4</v>
      </c>
      <c r="F16" s="168">
        <v>2</v>
      </c>
      <c r="G16" s="166">
        <v>0</v>
      </c>
      <c r="H16" s="167">
        <v>0</v>
      </c>
      <c r="I16" s="168">
        <v>1</v>
      </c>
      <c r="J16" s="166">
        <v>3</v>
      </c>
      <c r="K16" s="167">
        <v>0</v>
      </c>
      <c r="L16" s="168">
        <v>3</v>
      </c>
      <c r="M16" s="166">
        <v>0</v>
      </c>
      <c r="N16" s="168">
        <v>0</v>
      </c>
      <c r="O16" s="166">
        <v>1</v>
      </c>
      <c r="P16" s="167">
        <v>1</v>
      </c>
      <c r="Q16" s="168">
        <v>3</v>
      </c>
    </row>
    <row r="17" spans="1:17" ht="15.75">
      <c r="A17" s="161" t="s">
        <v>188</v>
      </c>
      <c r="B17" s="166">
        <v>37</v>
      </c>
      <c r="C17" s="167">
        <v>2</v>
      </c>
      <c r="D17" s="168">
        <v>85</v>
      </c>
      <c r="E17" s="166">
        <v>8</v>
      </c>
      <c r="F17" s="168">
        <v>2</v>
      </c>
      <c r="G17" s="166">
        <v>7</v>
      </c>
      <c r="H17" s="167">
        <v>4</v>
      </c>
      <c r="I17" s="168">
        <v>37</v>
      </c>
      <c r="J17" s="166">
        <v>33</v>
      </c>
      <c r="K17" s="167">
        <v>0</v>
      </c>
      <c r="L17" s="168">
        <v>77</v>
      </c>
      <c r="M17" s="166">
        <v>13</v>
      </c>
      <c r="N17" s="168">
        <v>6</v>
      </c>
      <c r="O17" s="166">
        <v>5</v>
      </c>
      <c r="P17" s="167">
        <v>1</v>
      </c>
      <c r="Q17" s="168">
        <v>102</v>
      </c>
    </row>
    <row r="18" spans="1:17" ht="15.75">
      <c r="A18" s="165" t="s">
        <v>189</v>
      </c>
      <c r="B18" s="166">
        <v>34</v>
      </c>
      <c r="C18" s="167">
        <v>1</v>
      </c>
      <c r="D18" s="168">
        <v>58</v>
      </c>
      <c r="E18" s="166">
        <v>5</v>
      </c>
      <c r="F18" s="168">
        <v>4</v>
      </c>
      <c r="G18" s="166">
        <v>1</v>
      </c>
      <c r="H18" s="167">
        <v>5</v>
      </c>
      <c r="I18" s="168">
        <v>17</v>
      </c>
      <c r="J18" s="166">
        <v>39</v>
      </c>
      <c r="K18" s="167">
        <v>9</v>
      </c>
      <c r="L18" s="168">
        <v>51</v>
      </c>
      <c r="M18" s="166">
        <v>6</v>
      </c>
      <c r="N18" s="168">
        <v>7</v>
      </c>
      <c r="O18" s="166">
        <v>1</v>
      </c>
      <c r="P18" s="167">
        <v>4</v>
      </c>
      <c r="Q18" s="168">
        <v>42</v>
      </c>
    </row>
    <row r="19" spans="1:17" ht="15.75">
      <c r="A19" s="161" t="s">
        <v>190</v>
      </c>
      <c r="B19" s="166">
        <v>6</v>
      </c>
      <c r="C19" s="167">
        <v>0</v>
      </c>
      <c r="D19" s="168">
        <v>7</v>
      </c>
      <c r="E19" s="166">
        <v>1</v>
      </c>
      <c r="F19" s="168">
        <v>0</v>
      </c>
      <c r="G19" s="166">
        <v>2</v>
      </c>
      <c r="H19" s="167">
        <v>0</v>
      </c>
      <c r="I19" s="168">
        <v>5</v>
      </c>
      <c r="J19" s="166">
        <v>4</v>
      </c>
      <c r="K19" s="167">
        <v>1</v>
      </c>
      <c r="L19" s="168">
        <v>10</v>
      </c>
      <c r="M19" s="166">
        <v>1</v>
      </c>
      <c r="N19" s="168">
        <v>0</v>
      </c>
      <c r="O19" s="166">
        <v>1</v>
      </c>
      <c r="P19" s="167">
        <v>0</v>
      </c>
      <c r="Q19" s="168">
        <v>3</v>
      </c>
    </row>
    <row r="20" spans="1:17" ht="15.75">
      <c r="A20" s="165" t="s">
        <v>191</v>
      </c>
      <c r="B20" s="166">
        <v>6</v>
      </c>
      <c r="C20" s="167">
        <v>0</v>
      </c>
      <c r="D20" s="168">
        <v>2</v>
      </c>
      <c r="E20" s="166">
        <v>1</v>
      </c>
      <c r="F20" s="168">
        <v>0</v>
      </c>
      <c r="G20" s="166">
        <v>1</v>
      </c>
      <c r="H20" s="167">
        <v>1</v>
      </c>
      <c r="I20" s="168">
        <v>5</v>
      </c>
      <c r="J20" s="166">
        <v>5</v>
      </c>
      <c r="K20" s="167">
        <v>0</v>
      </c>
      <c r="L20" s="168">
        <v>3</v>
      </c>
      <c r="M20" s="166">
        <v>1</v>
      </c>
      <c r="N20" s="168">
        <v>0</v>
      </c>
      <c r="O20" s="166">
        <v>2</v>
      </c>
      <c r="P20" s="167">
        <v>0</v>
      </c>
      <c r="Q20" s="168">
        <v>0</v>
      </c>
    </row>
    <row r="21" spans="1:17" ht="15.75">
      <c r="A21" s="161" t="s">
        <v>192</v>
      </c>
      <c r="B21" s="166">
        <v>8</v>
      </c>
      <c r="C21" s="167">
        <v>0</v>
      </c>
      <c r="D21" s="168">
        <v>2</v>
      </c>
      <c r="E21" s="166">
        <v>3</v>
      </c>
      <c r="F21" s="168">
        <v>0</v>
      </c>
      <c r="G21" s="166">
        <v>0</v>
      </c>
      <c r="H21" s="167">
        <v>0</v>
      </c>
      <c r="I21" s="168">
        <v>3</v>
      </c>
      <c r="J21" s="166">
        <v>6</v>
      </c>
      <c r="K21" s="167">
        <v>0</v>
      </c>
      <c r="L21" s="168">
        <v>7</v>
      </c>
      <c r="M21" s="166">
        <v>0</v>
      </c>
      <c r="N21" s="168">
        <v>0</v>
      </c>
      <c r="O21" s="166">
        <v>0</v>
      </c>
      <c r="P21" s="167">
        <v>0</v>
      </c>
      <c r="Q21" s="168">
        <v>11</v>
      </c>
    </row>
    <row r="22" spans="1:17" ht="15.75">
      <c r="A22" s="165" t="s">
        <v>193</v>
      </c>
      <c r="B22" s="166">
        <v>9</v>
      </c>
      <c r="C22" s="167">
        <v>0</v>
      </c>
      <c r="D22" s="168">
        <v>1</v>
      </c>
      <c r="E22" s="166">
        <v>0</v>
      </c>
      <c r="F22" s="168">
        <v>2</v>
      </c>
      <c r="G22" s="166">
        <v>2</v>
      </c>
      <c r="H22" s="167">
        <v>0</v>
      </c>
      <c r="I22" s="168">
        <v>1</v>
      </c>
      <c r="J22" s="166">
        <v>12</v>
      </c>
      <c r="K22" s="167">
        <v>0</v>
      </c>
      <c r="L22" s="168">
        <v>7</v>
      </c>
      <c r="M22" s="166">
        <v>2</v>
      </c>
      <c r="N22" s="168">
        <v>0</v>
      </c>
      <c r="O22" s="166">
        <v>3</v>
      </c>
      <c r="P22" s="167">
        <v>1</v>
      </c>
      <c r="Q22" s="168">
        <v>15</v>
      </c>
    </row>
    <row r="23" spans="1:17" ht="15.75">
      <c r="A23" s="161" t="s">
        <v>194</v>
      </c>
      <c r="B23" s="166">
        <v>13</v>
      </c>
      <c r="C23" s="167">
        <v>0</v>
      </c>
      <c r="D23" s="168">
        <v>6</v>
      </c>
      <c r="E23" s="166">
        <v>0</v>
      </c>
      <c r="F23" s="168">
        <v>0</v>
      </c>
      <c r="G23" s="166">
        <v>0</v>
      </c>
      <c r="H23" s="167">
        <v>0</v>
      </c>
      <c r="I23" s="168">
        <v>0</v>
      </c>
      <c r="J23" s="166">
        <v>7</v>
      </c>
      <c r="K23" s="167">
        <v>0</v>
      </c>
      <c r="L23" s="168">
        <v>5</v>
      </c>
      <c r="M23" s="166">
        <v>0</v>
      </c>
      <c r="N23" s="168">
        <v>2</v>
      </c>
      <c r="O23" s="166">
        <v>1</v>
      </c>
      <c r="P23" s="167">
        <v>0</v>
      </c>
      <c r="Q23" s="168">
        <v>10</v>
      </c>
    </row>
    <row r="24" spans="1:17" ht="15.75">
      <c r="A24" s="165" t="s">
        <v>195</v>
      </c>
      <c r="B24" s="166">
        <v>111</v>
      </c>
      <c r="C24" s="167">
        <v>1</v>
      </c>
      <c r="D24" s="168">
        <v>51</v>
      </c>
      <c r="E24" s="166">
        <v>17</v>
      </c>
      <c r="F24" s="168">
        <v>1</v>
      </c>
      <c r="G24" s="166">
        <v>18</v>
      </c>
      <c r="H24" s="167">
        <v>3</v>
      </c>
      <c r="I24" s="168">
        <v>254</v>
      </c>
      <c r="J24" s="166">
        <v>137</v>
      </c>
      <c r="K24" s="167">
        <v>3</v>
      </c>
      <c r="L24" s="168">
        <v>55</v>
      </c>
      <c r="M24" s="166">
        <v>23</v>
      </c>
      <c r="N24" s="168">
        <v>5</v>
      </c>
      <c r="O24" s="166">
        <v>16</v>
      </c>
      <c r="P24" s="167">
        <v>4</v>
      </c>
      <c r="Q24" s="168">
        <v>71</v>
      </c>
    </row>
    <row r="25" spans="1:17" ht="15.75">
      <c r="A25" s="161" t="s">
        <v>196</v>
      </c>
      <c r="B25" s="166">
        <v>18</v>
      </c>
      <c r="C25" s="167">
        <v>0</v>
      </c>
      <c r="D25" s="168">
        <v>23</v>
      </c>
      <c r="E25" s="166">
        <v>4</v>
      </c>
      <c r="F25" s="168">
        <v>0</v>
      </c>
      <c r="G25" s="166">
        <v>1</v>
      </c>
      <c r="H25" s="167">
        <v>2</v>
      </c>
      <c r="I25" s="168">
        <v>14</v>
      </c>
      <c r="J25" s="166">
        <v>14</v>
      </c>
      <c r="K25" s="167">
        <v>1</v>
      </c>
      <c r="L25" s="168">
        <v>16</v>
      </c>
      <c r="M25" s="166">
        <v>2</v>
      </c>
      <c r="N25" s="168">
        <v>0</v>
      </c>
      <c r="O25" s="166">
        <v>0</v>
      </c>
      <c r="P25" s="167">
        <v>0</v>
      </c>
      <c r="Q25" s="168">
        <v>24</v>
      </c>
    </row>
    <row r="26" spans="1:17" ht="15.75">
      <c r="A26" s="165" t="s">
        <v>197</v>
      </c>
      <c r="B26" s="166">
        <v>4</v>
      </c>
      <c r="C26" s="167">
        <v>0</v>
      </c>
      <c r="D26" s="168">
        <v>1</v>
      </c>
      <c r="E26" s="166">
        <v>0</v>
      </c>
      <c r="F26" s="168">
        <v>0</v>
      </c>
      <c r="G26" s="166">
        <v>1</v>
      </c>
      <c r="H26" s="167">
        <v>0</v>
      </c>
      <c r="I26" s="168">
        <v>1</v>
      </c>
      <c r="J26" s="166">
        <v>3</v>
      </c>
      <c r="K26" s="167">
        <v>0</v>
      </c>
      <c r="L26" s="168">
        <v>2</v>
      </c>
      <c r="M26" s="166">
        <v>0</v>
      </c>
      <c r="N26" s="168">
        <v>1</v>
      </c>
      <c r="O26" s="166">
        <v>2</v>
      </c>
      <c r="P26" s="167">
        <v>0</v>
      </c>
      <c r="Q26" s="168">
        <v>2</v>
      </c>
    </row>
    <row r="27" spans="1:17" ht="15.75">
      <c r="A27" s="161" t="s">
        <v>198</v>
      </c>
      <c r="B27" s="166">
        <v>18</v>
      </c>
      <c r="C27" s="167">
        <v>1</v>
      </c>
      <c r="D27" s="168">
        <v>22</v>
      </c>
      <c r="E27" s="166">
        <v>1</v>
      </c>
      <c r="F27" s="168">
        <v>3</v>
      </c>
      <c r="G27" s="166">
        <v>1</v>
      </c>
      <c r="H27" s="167">
        <v>0</v>
      </c>
      <c r="I27" s="168">
        <v>3</v>
      </c>
      <c r="J27" s="166">
        <v>10</v>
      </c>
      <c r="K27" s="167">
        <v>0</v>
      </c>
      <c r="L27" s="168">
        <v>13</v>
      </c>
      <c r="M27" s="166">
        <v>3</v>
      </c>
      <c r="N27" s="168">
        <v>1</v>
      </c>
      <c r="O27" s="166">
        <v>4</v>
      </c>
      <c r="P27" s="167">
        <v>0</v>
      </c>
      <c r="Q27" s="168">
        <v>11</v>
      </c>
    </row>
    <row r="28" spans="1:17" ht="15.75">
      <c r="A28" s="165" t="s">
        <v>199</v>
      </c>
      <c r="B28" s="166">
        <v>43</v>
      </c>
      <c r="C28" s="167">
        <v>0</v>
      </c>
      <c r="D28" s="168">
        <v>75</v>
      </c>
      <c r="E28" s="166">
        <v>16</v>
      </c>
      <c r="F28" s="168">
        <v>3</v>
      </c>
      <c r="G28" s="166">
        <v>8</v>
      </c>
      <c r="H28" s="167">
        <v>6</v>
      </c>
      <c r="I28" s="168">
        <v>20</v>
      </c>
      <c r="J28" s="166">
        <v>30</v>
      </c>
      <c r="K28" s="167">
        <v>1</v>
      </c>
      <c r="L28" s="168">
        <v>73</v>
      </c>
      <c r="M28" s="166">
        <v>6</v>
      </c>
      <c r="N28" s="168">
        <v>5</v>
      </c>
      <c r="O28" s="166">
        <v>6</v>
      </c>
      <c r="P28" s="167">
        <v>5</v>
      </c>
      <c r="Q28" s="168">
        <v>32</v>
      </c>
    </row>
    <row r="29" spans="1:17" ht="15.75">
      <c r="A29" s="161" t="s">
        <v>200</v>
      </c>
      <c r="B29" s="166">
        <v>75</v>
      </c>
      <c r="C29" s="167">
        <v>2</v>
      </c>
      <c r="D29" s="168">
        <v>28</v>
      </c>
      <c r="E29" s="166">
        <v>2</v>
      </c>
      <c r="F29" s="168">
        <v>1</v>
      </c>
      <c r="G29" s="166">
        <v>7</v>
      </c>
      <c r="H29" s="167">
        <v>3</v>
      </c>
      <c r="I29" s="168">
        <v>3</v>
      </c>
      <c r="J29" s="166">
        <v>40</v>
      </c>
      <c r="K29" s="167">
        <v>4</v>
      </c>
      <c r="L29" s="168">
        <v>21</v>
      </c>
      <c r="M29" s="166">
        <v>0</v>
      </c>
      <c r="N29" s="168">
        <v>0</v>
      </c>
      <c r="O29" s="166">
        <v>4</v>
      </c>
      <c r="P29" s="167">
        <v>2</v>
      </c>
      <c r="Q29" s="168">
        <v>17</v>
      </c>
    </row>
    <row r="30" spans="1:17" ht="15.75">
      <c r="A30" s="165" t="s">
        <v>201</v>
      </c>
      <c r="B30" s="166">
        <v>16</v>
      </c>
      <c r="C30" s="167">
        <v>1</v>
      </c>
      <c r="D30" s="168">
        <v>17</v>
      </c>
      <c r="E30" s="166">
        <v>4</v>
      </c>
      <c r="F30" s="168">
        <v>3</v>
      </c>
      <c r="G30" s="166">
        <v>1</v>
      </c>
      <c r="H30" s="167">
        <v>4</v>
      </c>
      <c r="I30" s="168">
        <v>8</v>
      </c>
      <c r="J30" s="166">
        <v>11</v>
      </c>
      <c r="K30" s="167">
        <v>2</v>
      </c>
      <c r="L30" s="168">
        <v>17</v>
      </c>
      <c r="M30" s="166">
        <v>4</v>
      </c>
      <c r="N30" s="168">
        <v>2</v>
      </c>
      <c r="O30" s="166">
        <v>2</v>
      </c>
      <c r="P30" s="167">
        <v>3</v>
      </c>
      <c r="Q30" s="168">
        <v>36</v>
      </c>
    </row>
    <row r="31" spans="1:17" ht="15.75">
      <c r="A31" s="161" t="s">
        <v>202</v>
      </c>
      <c r="B31" s="166">
        <v>22</v>
      </c>
      <c r="C31" s="167">
        <v>0</v>
      </c>
      <c r="D31" s="168">
        <v>8</v>
      </c>
      <c r="E31" s="166">
        <v>0</v>
      </c>
      <c r="F31" s="168">
        <v>6</v>
      </c>
      <c r="G31" s="166">
        <v>0</v>
      </c>
      <c r="H31" s="167">
        <v>2</v>
      </c>
      <c r="I31" s="168">
        <v>5</v>
      </c>
      <c r="J31" s="166">
        <v>18</v>
      </c>
      <c r="K31" s="167">
        <v>0</v>
      </c>
      <c r="L31" s="168">
        <v>10</v>
      </c>
      <c r="M31" s="166">
        <v>1</v>
      </c>
      <c r="N31" s="168">
        <v>0</v>
      </c>
      <c r="O31" s="166">
        <v>2</v>
      </c>
      <c r="P31" s="167">
        <v>0</v>
      </c>
      <c r="Q31" s="168">
        <v>9</v>
      </c>
    </row>
    <row r="32" spans="1:17" ht="15.75">
      <c r="A32" s="165" t="s">
        <v>203</v>
      </c>
      <c r="B32" s="166">
        <v>8</v>
      </c>
      <c r="C32" s="167">
        <v>1</v>
      </c>
      <c r="D32" s="168">
        <v>6</v>
      </c>
      <c r="E32" s="166">
        <v>0</v>
      </c>
      <c r="F32" s="168">
        <v>0</v>
      </c>
      <c r="G32" s="166">
        <v>1</v>
      </c>
      <c r="H32" s="167">
        <v>2</v>
      </c>
      <c r="I32" s="168">
        <v>6</v>
      </c>
      <c r="J32" s="166">
        <v>4</v>
      </c>
      <c r="K32" s="167">
        <v>0</v>
      </c>
      <c r="L32" s="168">
        <v>5</v>
      </c>
      <c r="M32" s="166">
        <v>0</v>
      </c>
      <c r="N32" s="168">
        <v>1</v>
      </c>
      <c r="O32" s="166">
        <v>0</v>
      </c>
      <c r="P32" s="167">
        <v>0</v>
      </c>
      <c r="Q32" s="168">
        <v>11</v>
      </c>
    </row>
    <row r="33" spans="1:17" ht="15.75">
      <c r="A33" s="161" t="s">
        <v>204</v>
      </c>
      <c r="B33" s="166">
        <v>21</v>
      </c>
      <c r="C33" s="167">
        <v>1</v>
      </c>
      <c r="D33" s="168">
        <v>7</v>
      </c>
      <c r="E33" s="166">
        <v>2</v>
      </c>
      <c r="F33" s="168">
        <v>9</v>
      </c>
      <c r="G33" s="166">
        <v>2</v>
      </c>
      <c r="H33" s="167">
        <v>4</v>
      </c>
      <c r="I33" s="168">
        <v>3</v>
      </c>
      <c r="J33" s="166">
        <v>12</v>
      </c>
      <c r="K33" s="167">
        <v>1</v>
      </c>
      <c r="L33" s="168">
        <v>6</v>
      </c>
      <c r="M33" s="166">
        <v>6</v>
      </c>
      <c r="N33" s="168">
        <v>2</v>
      </c>
      <c r="O33" s="166">
        <v>1</v>
      </c>
      <c r="P33" s="167">
        <v>2</v>
      </c>
      <c r="Q33" s="168">
        <v>7</v>
      </c>
    </row>
    <row r="34" spans="1:17" ht="15.75">
      <c r="A34" s="165" t="s">
        <v>205</v>
      </c>
      <c r="B34" s="166">
        <v>37</v>
      </c>
      <c r="C34" s="167">
        <v>1</v>
      </c>
      <c r="D34" s="168">
        <v>68</v>
      </c>
      <c r="E34" s="166">
        <v>11</v>
      </c>
      <c r="F34" s="168">
        <v>4</v>
      </c>
      <c r="G34" s="166">
        <v>9</v>
      </c>
      <c r="H34" s="167">
        <v>2</v>
      </c>
      <c r="I34" s="168">
        <v>27</v>
      </c>
      <c r="J34" s="166">
        <v>20</v>
      </c>
      <c r="K34" s="167">
        <v>1</v>
      </c>
      <c r="L34" s="168">
        <v>57</v>
      </c>
      <c r="M34" s="166">
        <v>14</v>
      </c>
      <c r="N34" s="168">
        <v>1</v>
      </c>
      <c r="O34" s="166">
        <v>5</v>
      </c>
      <c r="P34" s="167">
        <v>2</v>
      </c>
      <c r="Q34" s="168">
        <v>25</v>
      </c>
    </row>
    <row r="35" spans="1:17" ht="15.75">
      <c r="A35" s="161" t="s">
        <v>206</v>
      </c>
      <c r="B35" s="166">
        <v>45</v>
      </c>
      <c r="C35" s="167">
        <v>0</v>
      </c>
      <c r="D35" s="168">
        <v>32</v>
      </c>
      <c r="E35" s="166">
        <v>7</v>
      </c>
      <c r="F35" s="168">
        <v>0</v>
      </c>
      <c r="G35" s="166">
        <v>10</v>
      </c>
      <c r="H35" s="167">
        <v>1</v>
      </c>
      <c r="I35" s="168">
        <v>9</v>
      </c>
      <c r="J35" s="166">
        <v>74</v>
      </c>
      <c r="K35" s="167">
        <v>1</v>
      </c>
      <c r="L35" s="168">
        <v>42</v>
      </c>
      <c r="M35" s="166">
        <v>6</v>
      </c>
      <c r="N35" s="168">
        <v>0</v>
      </c>
      <c r="O35" s="166">
        <v>10</v>
      </c>
      <c r="P35" s="167">
        <v>1</v>
      </c>
      <c r="Q35" s="168">
        <v>17</v>
      </c>
    </row>
    <row r="36" spans="1:17" ht="15.75">
      <c r="A36" s="165" t="s">
        <v>207</v>
      </c>
      <c r="B36" s="166">
        <v>20</v>
      </c>
      <c r="C36" s="167">
        <v>0</v>
      </c>
      <c r="D36" s="168">
        <v>7</v>
      </c>
      <c r="E36" s="166">
        <v>0</v>
      </c>
      <c r="F36" s="168">
        <v>2</v>
      </c>
      <c r="G36" s="166">
        <v>2</v>
      </c>
      <c r="H36" s="167">
        <v>0</v>
      </c>
      <c r="I36" s="168">
        <v>0</v>
      </c>
      <c r="J36" s="166">
        <v>8</v>
      </c>
      <c r="K36" s="167">
        <v>1</v>
      </c>
      <c r="L36" s="168">
        <v>12</v>
      </c>
      <c r="M36" s="166">
        <v>0</v>
      </c>
      <c r="N36" s="168">
        <v>1</v>
      </c>
      <c r="O36" s="166">
        <v>3</v>
      </c>
      <c r="P36" s="167">
        <v>0</v>
      </c>
      <c r="Q36" s="168">
        <v>5</v>
      </c>
    </row>
    <row r="37" spans="1:17" ht="15.75">
      <c r="A37" s="161" t="s">
        <v>208</v>
      </c>
      <c r="B37" s="166">
        <v>6</v>
      </c>
      <c r="C37" s="167">
        <v>2</v>
      </c>
      <c r="D37" s="168">
        <v>1</v>
      </c>
      <c r="E37" s="166">
        <v>2</v>
      </c>
      <c r="F37" s="168">
        <v>0</v>
      </c>
      <c r="G37" s="166">
        <v>0</v>
      </c>
      <c r="H37" s="167">
        <v>1</v>
      </c>
      <c r="I37" s="168">
        <v>0</v>
      </c>
      <c r="J37" s="166">
        <v>1</v>
      </c>
      <c r="K37" s="167">
        <v>0</v>
      </c>
      <c r="L37" s="168">
        <v>6</v>
      </c>
      <c r="M37" s="166">
        <v>1</v>
      </c>
      <c r="N37" s="168">
        <v>1</v>
      </c>
      <c r="O37" s="166">
        <v>0</v>
      </c>
      <c r="P37" s="167">
        <v>0</v>
      </c>
      <c r="Q37" s="168">
        <v>2</v>
      </c>
    </row>
    <row r="38" spans="1:17" ht="15.75">
      <c r="A38" s="165" t="s">
        <v>209</v>
      </c>
      <c r="B38" s="166">
        <v>2</v>
      </c>
      <c r="C38" s="167">
        <v>1</v>
      </c>
      <c r="D38" s="168">
        <v>4</v>
      </c>
      <c r="E38" s="166">
        <v>0</v>
      </c>
      <c r="F38" s="168">
        <v>0</v>
      </c>
      <c r="G38" s="166">
        <v>0</v>
      </c>
      <c r="H38" s="167">
        <v>0</v>
      </c>
      <c r="I38" s="168">
        <v>143</v>
      </c>
      <c r="J38" s="166">
        <v>4</v>
      </c>
      <c r="K38" s="167">
        <v>0</v>
      </c>
      <c r="L38" s="168">
        <v>12</v>
      </c>
      <c r="M38" s="166">
        <v>0</v>
      </c>
      <c r="N38" s="168">
        <v>0</v>
      </c>
      <c r="O38" s="166">
        <v>0</v>
      </c>
      <c r="P38" s="167">
        <v>0</v>
      </c>
      <c r="Q38" s="168">
        <v>1</v>
      </c>
    </row>
    <row r="39" spans="1:17" ht="15.75">
      <c r="A39" s="161" t="s">
        <v>210</v>
      </c>
      <c r="B39" s="166">
        <v>43</v>
      </c>
      <c r="C39" s="167">
        <v>1</v>
      </c>
      <c r="D39" s="168">
        <v>24</v>
      </c>
      <c r="E39" s="166">
        <v>14</v>
      </c>
      <c r="F39" s="168">
        <v>2</v>
      </c>
      <c r="G39" s="166">
        <v>4</v>
      </c>
      <c r="H39" s="167">
        <v>0</v>
      </c>
      <c r="I39" s="168">
        <v>6</v>
      </c>
      <c r="J39" s="166">
        <v>41</v>
      </c>
      <c r="K39" s="167">
        <v>1</v>
      </c>
      <c r="L39" s="168">
        <v>44</v>
      </c>
      <c r="M39" s="166">
        <v>11</v>
      </c>
      <c r="N39" s="168">
        <v>0</v>
      </c>
      <c r="O39" s="166">
        <v>5</v>
      </c>
      <c r="P39" s="167">
        <v>0</v>
      </c>
      <c r="Q39" s="168">
        <v>10</v>
      </c>
    </row>
    <row r="40" spans="1:17" ht="15.75">
      <c r="A40" s="165" t="s">
        <v>211</v>
      </c>
      <c r="B40" s="166">
        <v>18</v>
      </c>
      <c r="C40" s="167">
        <v>1</v>
      </c>
      <c r="D40" s="168">
        <v>2</v>
      </c>
      <c r="E40" s="166">
        <v>2</v>
      </c>
      <c r="F40" s="168">
        <v>0</v>
      </c>
      <c r="G40" s="166">
        <v>1</v>
      </c>
      <c r="H40" s="167">
        <v>1</v>
      </c>
      <c r="I40" s="168">
        <v>7</v>
      </c>
      <c r="J40" s="166">
        <v>4</v>
      </c>
      <c r="K40" s="167">
        <v>1</v>
      </c>
      <c r="L40" s="168">
        <v>11</v>
      </c>
      <c r="M40" s="166">
        <v>1</v>
      </c>
      <c r="N40" s="168">
        <v>1</v>
      </c>
      <c r="O40" s="166">
        <v>0</v>
      </c>
      <c r="P40" s="167">
        <v>0</v>
      </c>
      <c r="Q40" s="168">
        <v>8</v>
      </c>
    </row>
    <row r="41" spans="1:17" ht="15.75">
      <c r="A41" s="161" t="s">
        <v>212</v>
      </c>
      <c r="B41" s="166">
        <v>77</v>
      </c>
      <c r="C41" s="167">
        <v>2</v>
      </c>
      <c r="D41" s="168">
        <v>30</v>
      </c>
      <c r="E41" s="166">
        <v>26</v>
      </c>
      <c r="F41" s="168">
        <v>1</v>
      </c>
      <c r="G41" s="166">
        <v>15</v>
      </c>
      <c r="H41" s="167">
        <v>3</v>
      </c>
      <c r="I41" s="168">
        <v>9</v>
      </c>
      <c r="J41" s="166">
        <v>70</v>
      </c>
      <c r="K41" s="167">
        <v>0</v>
      </c>
      <c r="L41" s="168">
        <v>43</v>
      </c>
      <c r="M41" s="166">
        <v>11</v>
      </c>
      <c r="N41" s="168">
        <v>3</v>
      </c>
      <c r="O41" s="166">
        <v>9</v>
      </c>
      <c r="P41" s="167">
        <v>3</v>
      </c>
      <c r="Q41" s="168">
        <v>42</v>
      </c>
    </row>
    <row r="42" spans="1:17" ht="15.75">
      <c r="A42" s="165" t="s">
        <v>213</v>
      </c>
      <c r="B42" s="166">
        <v>1250</v>
      </c>
      <c r="C42" s="167">
        <v>0</v>
      </c>
      <c r="D42" s="168">
        <v>1309</v>
      </c>
      <c r="E42" s="166">
        <v>531</v>
      </c>
      <c r="F42" s="168">
        <v>11</v>
      </c>
      <c r="G42" s="166">
        <v>362</v>
      </c>
      <c r="H42" s="167">
        <v>15</v>
      </c>
      <c r="I42" s="168">
        <v>353</v>
      </c>
      <c r="J42" s="166">
        <v>1202</v>
      </c>
      <c r="K42" s="167">
        <v>9</v>
      </c>
      <c r="L42" s="168">
        <v>1038</v>
      </c>
      <c r="M42" s="166">
        <v>424</v>
      </c>
      <c r="N42" s="168">
        <v>20</v>
      </c>
      <c r="O42" s="166">
        <v>320</v>
      </c>
      <c r="P42" s="167">
        <v>18</v>
      </c>
      <c r="Q42" s="168">
        <v>383</v>
      </c>
    </row>
    <row r="43" spans="1:17" ht="15.75">
      <c r="A43" s="161" t="s">
        <v>214</v>
      </c>
      <c r="B43" s="166">
        <v>257</v>
      </c>
      <c r="C43" s="167">
        <v>4</v>
      </c>
      <c r="D43" s="168">
        <v>119</v>
      </c>
      <c r="E43" s="166">
        <v>80</v>
      </c>
      <c r="F43" s="168">
        <v>5</v>
      </c>
      <c r="G43" s="166">
        <v>52</v>
      </c>
      <c r="H43" s="167">
        <v>8</v>
      </c>
      <c r="I43" s="168">
        <v>47</v>
      </c>
      <c r="J43" s="166">
        <v>206</v>
      </c>
      <c r="K43" s="167">
        <v>3</v>
      </c>
      <c r="L43" s="168">
        <v>112</v>
      </c>
      <c r="M43" s="166">
        <v>55</v>
      </c>
      <c r="N43" s="168">
        <v>11</v>
      </c>
      <c r="O43" s="166">
        <v>50</v>
      </c>
      <c r="P43" s="167">
        <v>14</v>
      </c>
      <c r="Q43" s="168">
        <v>87</v>
      </c>
    </row>
    <row r="44" spans="1:17" ht="15.75">
      <c r="A44" s="165" t="s">
        <v>215</v>
      </c>
      <c r="B44" s="166">
        <v>3</v>
      </c>
      <c r="C44" s="167">
        <v>0</v>
      </c>
      <c r="D44" s="168">
        <v>19</v>
      </c>
      <c r="E44" s="166">
        <v>3</v>
      </c>
      <c r="F44" s="168">
        <v>3</v>
      </c>
      <c r="G44" s="166">
        <v>0</v>
      </c>
      <c r="H44" s="167">
        <v>1</v>
      </c>
      <c r="I44" s="168">
        <v>4</v>
      </c>
      <c r="J44" s="166">
        <v>4</v>
      </c>
      <c r="K44" s="167">
        <v>2</v>
      </c>
      <c r="L44" s="168">
        <v>5</v>
      </c>
      <c r="M44" s="166">
        <v>0</v>
      </c>
      <c r="N44" s="168">
        <v>1</v>
      </c>
      <c r="O44" s="166">
        <v>0</v>
      </c>
      <c r="P44" s="167">
        <v>1</v>
      </c>
      <c r="Q44" s="168">
        <v>2</v>
      </c>
    </row>
    <row r="45" spans="1:17" ht="15.75">
      <c r="A45" s="161" t="s">
        <v>216</v>
      </c>
      <c r="B45" s="166">
        <v>13</v>
      </c>
      <c r="C45" s="167">
        <v>0</v>
      </c>
      <c r="D45" s="168">
        <v>12</v>
      </c>
      <c r="E45" s="166">
        <v>2</v>
      </c>
      <c r="F45" s="168">
        <v>0</v>
      </c>
      <c r="G45" s="166">
        <v>0</v>
      </c>
      <c r="H45" s="167">
        <v>0</v>
      </c>
      <c r="I45" s="168">
        <v>4</v>
      </c>
      <c r="J45" s="166">
        <v>5</v>
      </c>
      <c r="K45" s="167">
        <v>1</v>
      </c>
      <c r="L45" s="168">
        <v>3</v>
      </c>
      <c r="M45" s="166">
        <v>1</v>
      </c>
      <c r="N45" s="168">
        <v>0</v>
      </c>
      <c r="O45" s="166">
        <v>0</v>
      </c>
      <c r="P45" s="167">
        <v>0</v>
      </c>
      <c r="Q45" s="168">
        <v>3</v>
      </c>
    </row>
    <row r="46" spans="1:17" ht="15.75">
      <c r="A46" s="165" t="s">
        <v>217</v>
      </c>
      <c r="B46" s="166">
        <v>58</v>
      </c>
      <c r="C46" s="167">
        <v>4</v>
      </c>
      <c r="D46" s="168">
        <v>31</v>
      </c>
      <c r="E46" s="166">
        <v>11</v>
      </c>
      <c r="F46" s="168">
        <v>1</v>
      </c>
      <c r="G46" s="166">
        <v>14</v>
      </c>
      <c r="H46" s="167">
        <v>3</v>
      </c>
      <c r="I46" s="168">
        <v>20</v>
      </c>
      <c r="J46" s="166">
        <v>23</v>
      </c>
      <c r="K46" s="167">
        <v>1</v>
      </c>
      <c r="L46" s="168">
        <v>21</v>
      </c>
      <c r="M46" s="166">
        <v>7</v>
      </c>
      <c r="N46" s="168">
        <v>0</v>
      </c>
      <c r="O46" s="166">
        <v>7</v>
      </c>
      <c r="P46" s="167">
        <v>2</v>
      </c>
      <c r="Q46" s="168">
        <v>23</v>
      </c>
    </row>
    <row r="47" spans="1:17" ht="15.75">
      <c r="A47" s="161" t="s">
        <v>218</v>
      </c>
      <c r="B47" s="166">
        <v>10</v>
      </c>
      <c r="C47" s="167">
        <v>0</v>
      </c>
      <c r="D47" s="168">
        <v>6</v>
      </c>
      <c r="E47" s="166">
        <v>0</v>
      </c>
      <c r="F47" s="168">
        <v>0</v>
      </c>
      <c r="G47" s="166">
        <v>0</v>
      </c>
      <c r="H47" s="167">
        <v>0</v>
      </c>
      <c r="I47" s="168">
        <v>1</v>
      </c>
      <c r="J47" s="166">
        <v>9</v>
      </c>
      <c r="K47" s="167">
        <v>2</v>
      </c>
      <c r="L47" s="168">
        <v>20</v>
      </c>
      <c r="M47" s="166">
        <v>1</v>
      </c>
      <c r="N47" s="168">
        <v>0</v>
      </c>
      <c r="O47" s="166">
        <v>0</v>
      </c>
      <c r="P47" s="167">
        <v>1</v>
      </c>
      <c r="Q47" s="168">
        <v>5</v>
      </c>
    </row>
    <row r="48" spans="1:17" ht="15.75">
      <c r="A48" s="165" t="s">
        <v>219</v>
      </c>
      <c r="B48" s="166">
        <v>13</v>
      </c>
      <c r="C48" s="167">
        <v>0</v>
      </c>
      <c r="D48" s="168">
        <v>1</v>
      </c>
      <c r="E48" s="166">
        <v>0</v>
      </c>
      <c r="F48" s="168">
        <v>0</v>
      </c>
      <c r="G48" s="166">
        <v>0</v>
      </c>
      <c r="H48" s="167">
        <v>1</v>
      </c>
      <c r="I48" s="168">
        <v>1</v>
      </c>
      <c r="J48" s="166">
        <v>2</v>
      </c>
      <c r="K48" s="167">
        <v>0</v>
      </c>
      <c r="L48" s="168">
        <v>6</v>
      </c>
      <c r="M48" s="166">
        <v>2</v>
      </c>
      <c r="N48" s="168">
        <v>1</v>
      </c>
      <c r="O48" s="166">
        <v>1</v>
      </c>
      <c r="P48" s="167">
        <v>1</v>
      </c>
      <c r="Q48" s="168">
        <v>7</v>
      </c>
    </row>
    <row r="49" spans="1:17" ht="15.75">
      <c r="A49" s="161" t="s">
        <v>220</v>
      </c>
      <c r="B49" s="166">
        <v>76</v>
      </c>
      <c r="C49" s="167">
        <v>1</v>
      </c>
      <c r="D49" s="168">
        <v>26</v>
      </c>
      <c r="E49" s="166">
        <v>19</v>
      </c>
      <c r="F49" s="168">
        <v>3</v>
      </c>
      <c r="G49" s="166">
        <v>13</v>
      </c>
      <c r="H49" s="167">
        <v>2</v>
      </c>
      <c r="I49" s="168">
        <v>6</v>
      </c>
      <c r="J49" s="166">
        <v>83</v>
      </c>
      <c r="K49" s="167">
        <v>0</v>
      </c>
      <c r="L49" s="168">
        <v>27</v>
      </c>
      <c r="M49" s="166">
        <v>20</v>
      </c>
      <c r="N49" s="168">
        <v>2</v>
      </c>
      <c r="O49" s="166">
        <v>6</v>
      </c>
      <c r="P49" s="167">
        <v>6</v>
      </c>
      <c r="Q49" s="168">
        <v>27</v>
      </c>
    </row>
    <row r="50" spans="1:17" ht="15.75">
      <c r="A50" s="165" t="s">
        <v>221</v>
      </c>
      <c r="B50" s="166">
        <v>66</v>
      </c>
      <c r="C50" s="167">
        <v>2</v>
      </c>
      <c r="D50" s="168">
        <v>35</v>
      </c>
      <c r="E50" s="166">
        <v>18</v>
      </c>
      <c r="F50" s="168">
        <v>7</v>
      </c>
      <c r="G50" s="166">
        <v>6</v>
      </c>
      <c r="H50" s="167">
        <v>5</v>
      </c>
      <c r="I50" s="168">
        <v>10</v>
      </c>
      <c r="J50" s="166">
        <v>54</v>
      </c>
      <c r="K50" s="167">
        <v>2</v>
      </c>
      <c r="L50" s="168">
        <v>35</v>
      </c>
      <c r="M50" s="166">
        <v>7</v>
      </c>
      <c r="N50" s="168">
        <v>5</v>
      </c>
      <c r="O50" s="166">
        <v>4</v>
      </c>
      <c r="P50" s="167">
        <v>5</v>
      </c>
      <c r="Q50" s="168">
        <v>59</v>
      </c>
    </row>
    <row r="51" spans="1:17" ht="15.75">
      <c r="A51" s="161" t="s">
        <v>222</v>
      </c>
      <c r="B51" s="166">
        <v>6</v>
      </c>
      <c r="C51" s="167">
        <v>1</v>
      </c>
      <c r="D51" s="168">
        <v>17</v>
      </c>
      <c r="E51" s="166">
        <v>2</v>
      </c>
      <c r="F51" s="168">
        <v>2</v>
      </c>
      <c r="G51" s="166">
        <v>1</v>
      </c>
      <c r="H51" s="167">
        <v>3</v>
      </c>
      <c r="I51" s="168">
        <v>5</v>
      </c>
      <c r="J51" s="166">
        <v>16</v>
      </c>
      <c r="K51" s="167">
        <v>1</v>
      </c>
      <c r="L51" s="168">
        <v>15</v>
      </c>
      <c r="M51" s="166">
        <v>4</v>
      </c>
      <c r="N51" s="168">
        <v>0</v>
      </c>
      <c r="O51" s="166">
        <v>0</v>
      </c>
      <c r="P51" s="167">
        <v>1</v>
      </c>
      <c r="Q51" s="168">
        <v>23</v>
      </c>
    </row>
    <row r="52" spans="1:17" ht="15.75">
      <c r="A52" s="165" t="s">
        <v>223</v>
      </c>
      <c r="B52" s="166">
        <v>23</v>
      </c>
      <c r="C52" s="167">
        <v>0</v>
      </c>
      <c r="D52" s="168">
        <v>15</v>
      </c>
      <c r="E52" s="166">
        <v>5</v>
      </c>
      <c r="F52" s="168">
        <v>0</v>
      </c>
      <c r="G52" s="166">
        <v>3</v>
      </c>
      <c r="H52" s="167">
        <v>1</v>
      </c>
      <c r="I52" s="168">
        <v>1</v>
      </c>
      <c r="J52" s="166">
        <v>14</v>
      </c>
      <c r="K52" s="167">
        <v>0</v>
      </c>
      <c r="L52" s="168">
        <v>18</v>
      </c>
      <c r="M52" s="166">
        <v>4</v>
      </c>
      <c r="N52" s="168">
        <v>0</v>
      </c>
      <c r="O52" s="166">
        <v>3</v>
      </c>
      <c r="P52" s="167">
        <v>1</v>
      </c>
      <c r="Q52" s="168">
        <v>20</v>
      </c>
    </row>
    <row r="53" spans="1:17" ht="15.75">
      <c r="A53" s="161" t="s">
        <v>224</v>
      </c>
      <c r="B53" s="166">
        <v>31</v>
      </c>
      <c r="C53" s="167">
        <v>2</v>
      </c>
      <c r="D53" s="168">
        <v>40</v>
      </c>
      <c r="E53" s="166">
        <v>5</v>
      </c>
      <c r="F53" s="168">
        <v>2</v>
      </c>
      <c r="G53" s="166">
        <v>4</v>
      </c>
      <c r="H53" s="167">
        <v>1</v>
      </c>
      <c r="I53" s="168">
        <v>13</v>
      </c>
      <c r="J53" s="166">
        <v>23</v>
      </c>
      <c r="K53" s="167">
        <v>4</v>
      </c>
      <c r="L53" s="168">
        <v>59</v>
      </c>
      <c r="M53" s="166">
        <v>3</v>
      </c>
      <c r="N53" s="168">
        <v>1</v>
      </c>
      <c r="O53" s="166">
        <v>4</v>
      </c>
      <c r="P53" s="167">
        <v>3</v>
      </c>
      <c r="Q53" s="168">
        <v>51</v>
      </c>
    </row>
    <row r="54" spans="1:17" ht="15.75">
      <c r="A54" s="165" t="s">
        <v>225</v>
      </c>
      <c r="B54" s="166">
        <v>28</v>
      </c>
      <c r="C54" s="167">
        <v>1</v>
      </c>
      <c r="D54" s="168">
        <v>23</v>
      </c>
      <c r="E54" s="166">
        <v>3</v>
      </c>
      <c r="F54" s="168">
        <v>1</v>
      </c>
      <c r="G54" s="166">
        <v>2</v>
      </c>
      <c r="H54" s="167">
        <v>4</v>
      </c>
      <c r="I54" s="168">
        <v>22</v>
      </c>
      <c r="J54" s="166">
        <v>19</v>
      </c>
      <c r="K54" s="167">
        <v>0</v>
      </c>
      <c r="L54" s="168">
        <v>29</v>
      </c>
      <c r="M54" s="166">
        <v>3</v>
      </c>
      <c r="N54" s="168">
        <v>0</v>
      </c>
      <c r="O54" s="166">
        <v>0</v>
      </c>
      <c r="P54" s="167">
        <v>1</v>
      </c>
      <c r="Q54" s="168">
        <v>29</v>
      </c>
    </row>
    <row r="55" spans="1:17" ht="15.75">
      <c r="A55" s="161" t="s">
        <v>226</v>
      </c>
      <c r="B55" s="166">
        <v>23</v>
      </c>
      <c r="C55" s="167">
        <v>1</v>
      </c>
      <c r="D55" s="168">
        <v>7</v>
      </c>
      <c r="E55" s="166">
        <v>0</v>
      </c>
      <c r="F55" s="168">
        <v>0</v>
      </c>
      <c r="G55" s="166">
        <v>1</v>
      </c>
      <c r="H55" s="167">
        <v>0</v>
      </c>
      <c r="I55" s="168">
        <v>0</v>
      </c>
      <c r="J55" s="166">
        <v>16</v>
      </c>
      <c r="K55" s="167">
        <v>1</v>
      </c>
      <c r="L55" s="168">
        <v>6</v>
      </c>
      <c r="M55" s="166">
        <v>1</v>
      </c>
      <c r="N55" s="168">
        <v>1</v>
      </c>
      <c r="O55" s="166">
        <v>0</v>
      </c>
      <c r="P55" s="167">
        <v>0</v>
      </c>
      <c r="Q55" s="168">
        <v>1</v>
      </c>
    </row>
    <row r="56" spans="1:17" ht="15.75">
      <c r="A56" s="165" t="s">
        <v>227</v>
      </c>
      <c r="B56" s="166">
        <v>56</v>
      </c>
      <c r="C56" s="167">
        <v>2</v>
      </c>
      <c r="D56" s="168">
        <v>46</v>
      </c>
      <c r="E56" s="166">
        <v>17</v>
      </c>
      <c r="F56" s="168">
        <v>2</v>
      </c>
      <c r="G56" s="166">
        <v>10</v>
      </c>
      <c r="H56" s="167">
        <v>3</v>
      </c>
      <c r="I56" s="168">
        <v>27</v>
      </c>
      <c r="J56" s="166">
        <v>47</v>
      </c>
      <c r="K56" s="167">
        <v>1</v>
      </c>
      <c r="L56" s="168">
        <v>52</v>
      </c>
      <c r="M56" s="166">
        <v>12</v>
      </c>
      <c r="N56" s="168">
        <v>4</v>
      </c>
      <c r="O56" s="166">
        <v>11</v>
      </c>
      <c r="P56" s="167">
        <v>3</v>
      </c>
      <c r="Q56" s="168">
        <v>21</v>
      </c>
    </row>
    <row r="57" spans="1:17" ht="15.75">
      <c r="A57" s="161" t="s">
        <v>228</v>
      </c>
      <c r="B57" s="166">
        <v>4</v>
      </c>
      <c r="C57" s="167">
        <v>0</v>
      </c>
      <c r="D57" s="168">
        <v>1</v>
      </c>
      <c r="E57" s="166">
        <v>0</v>
      </c>
      <c r="F57" s="168">
        <v>0</v>
      </c>
      <c r="G57" s="166">
        <v>0</v>
      </c>
      <c r="H57" s="167">
        <v>0</v>
      </c>
      <c r="I57" s="168">
        <v>0</v>
      </c>
      <c r="J57" s="166">
        <v>3</v>
      </c>
      <c r="K57" s="167">
        <v>5</v>
      </c>
      <c r="L57" s="168">
        <v>1</v>
      </c>
      <c r="M57" s="166">
        <v>0</v>
      </c>
      <c r="N57" s="168">
        <v>0</v>
      </c>
      <c r="O57" s="166">
        <v>0</v>
      </c>
      <c r="P57" s="167">
        <v>0</v>
      </c>
      <c r="Q57" s="168">
        <v>5</v>
      </c>
    </row>
    <row r="58" spans="1:17" ht="15.75">
      <c r="A58" s="165" t="s">
        <v>229</v>
      </c>
      <c r="B58" s="166">
        <v>14</v>
      </c>
      <c r="C58" s="167">
        <v>10</v>
      </c>
      <c r="D58" s="168">
        <v>11</v>
      </c>
      <c r="E58" s="166">
        <v>2</v>
      </c>
      <c r="F58" s="168">
        <v>5</v>
      </c>
      <c r="G58" s="166">
        <v>1</v>
      </c>
      <c r="H58" s="167">
        <v>3</v>
      </c>
      <c r="I58" s="168">
        <v>7</v>
      </c>
      <c r="J58" s="166">
        <v>12</v>
      </c>
      <c r="K58" s="167">
        <v>10</v>
      </c>
      <c r="L58" s="168">
        <v>16</v>
      </c>
      <c r="M58" s="166">
        <v>1</v>
      </c>
      <c r="N58" s="168">
        <v>0</v>
      </c>
      <c r="O58" s="166">
        <v>2</v>
      </c>
      <c r="P58" s="167">
        <v>1</v>
      </c>
      <c r="Q58" s="168">
        <v>25</v>
      </c>
    </row>
    <row r="59" spans="1:17" ht="15.75">
      <c r="A59" s="161" t="s">
        <v>230</v>
      </c>
      <c r="B59" s="166">
        <v>13</v>
      </c>
      <c r="C59" s="167">
        <v>0</v>
      </c>
      <c r="D59" s="168">
        <v>3</v>
      </c>
      <c r="E59" s="166">
        <v>1</v>
      </c>
      <c r="F59" s="168">
        <v>0</v>
      </c>
      <c r="G59" s="166">
        <v>1</v>
      </c>
      <c r="H59" s="167">
        <v>1</v>
      </c>
      <c r="I59" s="168">
        <v>1</v>
      </c>
      <c r="J59" s="166">
        <v>11</v>
      </c>
      <c r="K59" s="167">
        <v>0</v>
      </c>
      <c r="L59" s="168">
        <v>9</v>
      </c>
      <c r="M59" s="166">
        <v>1</v>
      </c>
      <c r="N59" s="168">
        <v>0</v>
      </c>
      <c r="O59" s="166">
        <v>3</v>
      </c>
      <c r="P59" s="167">
        <v>1</v>
      </c>
      <c r="Q59" s="168">
        <v>19</v>
      </c>
    </row>
    <row r="60" spans="1:17" ht="15.75">
      <c r="A60" s="165" t="s">
        <v>231</v>
      </c>
      <c r="B60" s="166">
        <v>14</v>
      </c>
      <c r="C60" s="167">
        <v>0</v>
      </c>
      <c r="D60" s="168">
        <v>18</v>
      </c>
      <c r="E60" s="166">
        <v>5</v>
      </c>
      <c r="F60" s="168">
        <v>1</v>
      </c>
      <c r="G60" s="166">
        <v>3</v>
      </c>
      <c r="H60" s="167">
        <v>2</v>
      </c>
      <c r="I60" s="168">
        <v>5</v>
      </c>
      <c r="J60" s="166">
        <v>11</v>
      </c>
      <c r="K60" s="167">
        <v>0</v>
      </c>
      <c r="L60" s="168">
        <v>39</v>
      </c>
      <c r="M60" s="166">
        <v>3</v>
      </c>
      <c r="N60" s="168">
        <v>1</v>
      </c>
      <c r="O60" s="166">
        <v>4</v>
      </c>
      <c r="P60" s="167">
        <v>2</v>
      </c>
      <c r="Q60" s="168">
        <v>35</v>
      </c>
    </row>
    <row r="61" spans="1:17" ht="15.75">
      <c r="A61" s="161" t="s">
        <v>232</v>
      </c>
      <c r="B61" s="166">
        <v>15</v>
      </c>
      <c r="C61" s="167">
        <v>2</v>
      </c>
      <c r="D61" s="168">
        <v>4</v>
      </c>
      <c r="E61" s="166">
        <v>2</v>
      </c>
      <c r="F61" s="168">
        <v>0</v>
      </c>
      <c r="G61" s="166">
        <v>2</v>
      </c>
      <c r="H61" s="167">
        <v>0</v>
      </c>
      <c r="I61" s="168">
        <v>10</v>
      </c>
      <c r="J61" s="166">
        <v>6</v>
      </c>
      <c r="K61" s="167">
        <v>2</v>
      </c>
      <c r="L61" s="168">
        <v>9</v>
      </c>
      <c r="M61" s="166">
        <v>1</v>
      </c>
      <c r="N61" s="168">
        <v>0</v>
      </c>
      <c r="O61" s="166">
        <v>2</v>
      </c>
      <c r="P61" s="167">
        <v>1</v>
      </c>
      <c r="Q61" s="168">
        <v>7</v>
      </c>
    </row>
    <row r="62" spans="1:17" ht="15.75">
      <c r="A62" s="165" t="s">
        <v>233</v>
      </c>
      <c r="B62" s="166">
        <v>26</v>
      </c>
      <c r="C62" s="167">
        <v>0</v>
      </c>
      <c r="D62" s="168">
        <v>22</v>
      </c>
      <c r="E62" s="166">
        <v>1</v>
      </c>
      <c r="F62" s="168">
        <v>0</v>
      </c>
      <c r="G62" s="166">
        <v>5</v>
      </c>
      <c r="H62" s="167">
        <v>3</v>
      </c>
      <c r="I62" s="168">
        <v>4</v>
      </c>
      <c r="J62" s="166">
        <v>23</v>
      </c>
      <c r="K62" s="167">
        <v>1</v>
      </c>
      <c r="L62" s="168">
        <v>15</v>
      </c>
      <c r="M62" s="166">
        <v>3</v>
      </c>
      <c r="N62" s="168">
        <v>5</v>
      </c>
      <c r="O62" s="166">
        <v>2</v>
      </c>
      <c r="P62" s="167">
        <v>0</v>
      </c>
      <c r="Q62" s="168">
        <v>10</v>
      </c>
    </row>
    <row r="63" spans="1:17" ht="15.75">
      <c r="A63" s="161" t="s">
        <v>234</v>
      </c>
      <c r="B63" s="166">
        <v>43</v>
      </c>
      <c r="C63" s="167">
        <v>0</v>
      </c>
      <c r="D63" s="168">
        <v>25</v>
      </c>
      <c r="E63" s="166">
        <v>11</v>
      </c>
      <c r="F63" s="168">
        <v>0</v>
      </c>
      <c r="G63" s="166">
        <v>9</v>
      </c>
      <c r="H63" s="167">
        <v>2</v>
      </c>
      <c r="I63" s="168">
        <v>10</v>
      </c>
      <c r="J63" s="166">
        <v>24</v>
      </c>
      <c r="K63" s="167">
        <v>0</v>
      </c>
      <c r="L63" s="168">
        <v>19</v>
      </c>
      <c r="M63" s="166">
        <v>7</v>
      </c>
      <c r="N63" s="168">
        <v>4</v>
      </c>
      <c r="O63" s="166">
        <v>3</v>
      </c>
      <c r="P63" s="167">
        <v>3</v>
      </c>
      <c r="Q63" s="168">
        <v>11</v>
      </c>
    </row>
    <row r="64" spans="1:17" ht="15.75">
      <c r="A64" s="165" t="s">
        <v>235</v>
      </c>
      <c r="B64" s="166">
        <v>4</v>
      </c>
      <c r="C64" s="167">
        <v>0</v>
      </c>
      <c r="D64" s="168">
        <v>1</v>
      </c>
      <c r="E64" s="166">
        <v>0</v>
      </c>
      <c r="F64" s="168">
        <v>0</v>
      </c>
      <c r="G64" s="166">
        <v>2</v>
      </c>
      <c r="H64" s="167">
        <v>0</v>
      </c>
      <c r="I64" s="168">
        <v>1</v>
      </c>
      <c r="J64" s="166">
        <v>2</v>
      </c>
      <c r="K64" s="167">
        <v>0</v>
      </c>
      <c r="L64" s="168">
        <v>0</v>
      </c>
      <c r="M64" s="166">
        <v>2</v>
      </c>
      <c r="N64" s="168">
        <v>0</v>
      </c>
      <c r="O64" s="166">
        <v>0</v>
      </c>
      <c r="P64" s="167">
        <v>0</v>
      </c>
      <c r="Q64" s="168">
        <v>1</v>
      </c>
    </row>
    <row r="65" spans="1:17" ht="15.75">
      <c r="A65" s="161" t="s">
        <v>236</v>
      </c>
      <c r="B65" s="166">
        <v>5</v>
      </c>
      <c r="C65" s="167">
        <v>0</v>
      </c>
      <c r="D65" s="168">
        <v>0</v>
      </c>
      <c r="E65" s="166">
        <v>1</v>
      </c>
      <c r="F65" s="168">
        <v>0</v>
      </c>
      <c r="G65" s="166">
        <v>1</v>
      </c>
      <c r="H65" s="167">
        <v>1</v>
      </c>
      <c r="I65" s="168">
        <v>3</v>
      </c>
      <c r="J65" s="166">
        <v>2</v>
      </c>
      <c r="K65" s="167">
        <v>1</v>
      </c>
      <c r="L65" s="168">
        <v>2</v>
      </c>
      <c r="M65" s="166">
        <v>2</v>
      </c>
      <c r="N65" s="168">
        <v>0</v>
      </c>
      <c r="O65" s="166">
        <v>1</v>
      </c>
      <c r="P65" s="167">
        <v>2</v>
      </c>
      <c r="Q65" s="168">
        <v>1</v>
      </c>
    </row>
    <row r="66" spans="1:17" ht="15.75">
      <c r="A66" s="165" t="s">
        <v>237</v>
      </c>
      <c r="B66" s="166">
        <v>14</v>
      </c>
      <c r="C66" s="167">
        <v>0</v>
      </c>
      <c r="D66" s="168">
        <v>14</v>
      </c>
      <c r="E66" s="166">
        <v>0</v>
      </c>
      <c r="F66" s="168">
        <v>0</v>
      </c>
      <c r="G66" s="166">
        <v>2</v>
      </c>
      <c r="H66" s="167">
        <v>1</v>
      </c>
      <c r="I66" s="168">
        <v>1</v>
      </c>
      <c r="J66" s="166">
        <v>12</v>
      </c>
      <c r="K66" s="167">
        <v>1</v>
      </c>
      <c r="L66" s="168">
        <v>13</v>
      </c>
      <c r="M66" s="166">
        <v>0</v>
      </c>
      <c r="N66" s="168">
        <v>0</v>
      </c>
      <c r="O66" s="166">
        <v>2</v>
      </c>
      <c r="P66" s="167">
        <v>2</v>
      </c>
      <c r="Q66" s="168">
        <v>10</v>
      </c>
    </row>
    <row r="67" spans="1:17" ht="15.75">
      <c r="A67" s="161" t="s">
        <v>238</v>
      </c>
      <c r="B67" s="166">
        <v>37</v>
      </c>
      <c r="C67" s="167">
        <v>2</v>
      </c>
      <c r="D67" s="168">
        <v>53</v>
      </c>
      <c r="E67" s="166">
        <v>3</v>
      </c>
      <c r="F67" s="168">
        <v>4</v>
      </c>
      <c r="G67" s="166">
        <v>1</v>
      </c>
      <c r="H67" s="167">
        <v>1</v>
      </c>
      <c r="I67" s="168">
        <v>18</v>
      </c>
      <c r="J67" s="166">
        <v>36</v>
      </c>
      <c r="K67" s="167">
        <v>1</v>
      </c>
      <c r="L67" s="168">
        <v>61</v>
      </c>
      <c r="M67" s="166">
        <v>4</v>
      </c>
      <c r="N67" s="168">
        <v>3</v>
      </c>
      <c r="O67" s="166">
        <v>2</v>
      </c>
      <c r="P67" s="167">
        <v>0</v>
      </c>
      <c r="Q67" s="168">
        <v>28</v>
      </c>
    </row>
    <row r="68" spans="1:17" ht="15.75">
      <c r="A68" s="165" t="s">
        <v>239</v>
      </c>
      <c r="B68" s="166">
        <v>12</v>
      </c>
      <c r="C68" s="167">
        <v>0</v>
      </c>
      <c r="D68" s="168">
        <v>9</v>
      </c>
      <c r="E68" s="166">
        <v>1</v>
      </c>
      <c r="F68" s="168">
        <v>0</v>
      </c>
      <c r="G68" s="166">
        <v>2</v>
      </c>
      <c r="H68" s="167">
        <v>2</v>
      </c>
      <c r="I68" s="168">
        <v>5</v>
      </c>
      <c r="J68" s="166">
        <v>11</v>
      </c>
      <c r="K68" s="167">
        <v>1</v>
      </c>
      <c r="L68" s="168">
        <v>5</v>
      </c>
      <c r="M68" s="166">
        <v>1</v>
      </c>
      <c r="N68" s="168">
        <v>0</v>
      </c>
      <c r="O68" s="166">
        <v>2</v>
      </c>
      <c r="P68" s="167">
        <v>1</v>
      </c>
      <c r="Q68" s="168">
        <v>5</v>
      </c>
    </row>
    <row r="69" spans="1:17" ht="15.75">
      <c r="A69" s="161" t="s">
        <v>240</v>
      </c>
      <c r="B69" s="166">
        <v>60</v>
      </c>
      <c r="C69" s="167">
        <v>2</v>
      </c>
      <c r="D69" s="168">
        <v>5</v>
      </c>
      <c r="E69" s="166">
        <v>3</v>
      </c>
      <c r="F69" s="168">
        <v>0</v>
      </c>
      <c r="G69" s="166">
        <v>3</v>
      </c>
      <c r="H69" s="167">
        <v>0</v>
      </c>
      <c r="I69" s="168">
        <v>4</v>
      </c>
      <c r="J69" s="166">
        <v>24</v>
      </c>
      <c r="K69" s="167">
        <v>0</v>
      </c>
      <c r="L69" s="168">
        <v>12</v>
      </c>
      <c r="M69" s="166">
        <v>7</v>
      </c>
      <c r="N69" s="168">
        <v>1</v>
      </c>
      <c r="O69" s="166">
        <v>2</v>
      </c>
      <c r="P69" s="167">
        <v>1</v>
      </c>
      <c r="Q69" s="168">
        <v>7</v>
      </c>
    </row>
    <row r="70" spans="1:17" ht="15.75">
      <c r="A70" s="165" t="s">
        <v>241</v>
      </c>
      <c r="B70" s="166">
        <v>2</v>
      </c>
      <c r="C70" s="167">
        <v>0</v>
      </c>
      <c r="D70" s="168">
        <v>3</v>
      </c>
      <c r="E70" s="166">
        <v>0</v>
      </c>
      <c r="F70" s="168">
        <v>0</v>
      </c>
      <c r="G70" s="166">
        <v>0</v>
      </c>
      <c r="H70" s="167">
        <v>0</v>
      </c>
      <c r="I70" s="168">
        <v>0</v>
      </c>
      <c r="J70" s="166">
        <v>2</v>
      </c>
      <c r="K70" s="167">
        <v>0</v>
      </c>
      <c r="L70" s="168">
        <v>3</v>
      </c>
      <c r="M70" s="166">
        <v>0</v>
      </c>
      <c r="N70" s="168">
        <v>0</v>
      </c>
      <c r="O70" s="166">
        <v>0</v>
      </c>
      <c r="P70" s="167">
        <v>0</v>
      </c>
      <c r="Q70" s="168">
        <v>0</v>
      </c>
    </row>
    <row r="71" spans="1:17" ht="15.75">
      <c r="A71" s="161" t="s">
        <v>242</v>
      </c>
      <c r="B71" s="166">
        <v>46</v>
      </c>
      <c r="C71" s="167">
        <v>2</v>
      </c>
      <c r="D71" s="168">
        <v>26</v>
      </c>
      <c r="E71" s="166">
        <v>2</v>
      </c>
      <c r="F71" s="168">
        <v>0</v>
      </c>
      <c r="G71" s="166">
        <v>3</v>
      </c>
      <c r="H71" s="167">
        <v>0</v>
      </c>
      <c r="I71" s="168">
        <v>5</v>
      </c>
      <c r="J71" s="166">
        <v>30</v>
      </c>
      <c r="K71" s="167">
        <v>4</v>
      </c>
      <c r="L71" s="168">
        <v>23</v>
      </c>
      <c r="M71" s="166">
        <v>3</v>
      </c>
      <c r="N71" s="168">
        <v>1</v>
      </c>
      <c r="O71" s="166">
        <v>3</v>
      </c>
      <c r="P71" s="167">
        <v>0</v>
      </c>
      <c r="Q71" s="168">
        <v>5</v>
      </c>
    </row>
    <row r="72" spans="1:17" ht="15.75">
      <c r="A72" s="165" t="s">
        <v>243</v>
      </c>
      <c r="B72" s="166">
        <v>11</v>
      </c>
      <c r="C72" s="167">
        <v>2</v>
      </c>
      <c r="D72" s="168">
        <v>6</v>
      </c>
      <c r="E72" s="166">
        <v>3</v>
      </c>
      <c r="F72" s="168">
        <v>1</v>
      </c>
      <c r="G72" s="166">
        <v>2</v>
      </c>
      <c r="H72" s="167">
        <v>0</v>
      </c>
      <c r="I72" s="168">
        <v>3</v>
      </c>
      <c r="J72" s="166">
        <v>8</v>
      </c>
      <c r="K72" s="167">
        <v>0</v>
      </c>
      <c r="L72" s="168">
        <v>7</v>
      </c>
      <c r="M72" s="166">
        <v>1</v>
      </c>
      <c r="N72" s="168">
        <v>1</v>
      </c>
      <c r="O72" s="166">
        <v>3</v>
      </c>
      <c r="P72" s="167">
        <v>0</v>
      </c>
      <c r="Q72" s="168">
        <v>12</v>
      </c>
    </row>
    <row r="73" spans="1:17" ht="15.75">
      <c r="A73" s="161" t="s">
        <v>244</v>
      </c>
      <c r="B73" s="166">
        <v>13</v>
      </c>
      <c r="C73" s="167">
        <v>1</v>
      </c>
      <c r="D73" s="168">
        <v>6</v>
      </c>
      <c r="E73" s="166">
        <v>6</v>
      </c>
      <c r="F73" s="168">
        <v>1</v>
      </c>
      <c r="G73" s="166">
        <v>2</v>
      </c>
      <c r="H73" s="167">
        <v>1</v>
      </c>
      <c r="I73" s="168">
        <v>24</v>
      </c>
      <c r="J73" s="166">
        <v>22</v>
      </c>
      <c r="K73" s="167">
        <v>1</v>
      </c>
      <c r="L73" s="168">
        <v>15</v>
      </c>
      <c r="M73" s="166">
        <v>2</v>
      </c>
      <c r="N73" s="168">
        <v>1</v>
      </c>
      <c r="O73" s="166">
        <v>0</v>
      </c>
      <c r="P73" s="167">
        <v>0</v>
      </c>
      <c r="Q73" s="168">
        <v>6</v>
      </c>
    </row>
    <row r="74" spans="1:17" ht="15.75">
      <c r="A74" s="165" t="s">
        <v>245</v>
      </c>
      <c r="B74" s="166">
        <v>13</v>
      </c>
      <c r="C74" s="167">
        <v>1</v>
      </c>
      <c r="D74" s="168">
        <v>4</v>
      </c>
      <c r="E74" s="166">
        <v>0</v>
      </c>
      <c r="F74" s="168">
        <v>0</v>
      </c>
      <c r="G74" s="166">
        <v>1</v>
      </c>
      <c r="H74" s="167">
        <v>0</v>
      </c>
      <c r="I74" s="168">
        <v>3</v>
      </c>
      <c r="J74" s="166">
        <v>9</v>
      </c>
      <c r="K74" s="167">
        <v>1</v>
      </c>
      <c r="L74" s="168">
        <v>7</v>
      </c>
      <c r="M74" s="166">
        <v>1</v>
      </c>
      <c r="N74" s="168">
        <v>0</v>
      </c>
      <c r="O74" s="166">
        <v>1</v>
      </c>
      <c r="P74" s="167">
        <v>0</v>
      </c>
      <c r="Q74" s="168">
        <v>14</v>
      </c>
    </row>
    <row r="75" spans="1:17" ht="15.75">
      <c r="A75" s="161" t="s">
        <v>246</v>
      </c>
      <c r="B75" s="166">
        <v>17</v>
      </c>
      <c r="C75" s="167">
        <v>0</v>
      </c>
      <c r="D75" s="168">
        <v>27</v>
      </c>
      <c r="E75" s="166">
        <v>1</v>
      </c>
      <c r="F75" s="168">
        <v>0</v>
      </c>
      <c r="G75" s="166">
        <v>7</v>
      </c>
      <c r="H75" s="167">
        <v>0</v>
      </c>
      <c r="I75" s="168">
        <v>4</v>
      </c>
      <c r="J75" s="166">
        <v>7</v>
      </c>
      <c r="K75" s="167">
        <v>0</v>
      </c>
      <c r="L75" s="168">
        <v>23</v>
      </c>
      <c r="M75" s="166">
        <v>2</v>
      </c>
      <c r="N75" s="168">
        <v>2</v>
      </c>
      <c r="O75" s="166">
        <v>2</v>
      </c>
      <c r="P75" s="167">
        <v>0</v>
      </c>
      <c r="Q75" s="168">
        <v>13</v>
      </c>
    </row>
    <row r="76" spans="1:17" ht="15.75">
      <c r="A76" s="165" t="s">
        <v>247</v>
      </c>
      <c r="B76" s="166">
        <v>9</v>
      </c>
      <c r="C76" s="167">
        <v>0</v>
      </c>
      <c r="D76" s="168">
        <v>5</v>
      </c>
      <c r="E76" s="166">
        <v>3</v>
      </c>
      <c r="F76" s="168">
        <v>2</v>
      </c>
      <c r="G76" s="166">
        <v>0</v>
      </c>
      <c r="H76" s="167">
        <v>1</v>
      </c>
      <c r="I76" s="168">
        <v>2</v>
      </c>
      <c r="J76" s="166">
        <v>6</v>
      </c>
      <c r="K76" s="167">
        <v>0</v>
      </c>
      <c r="L76" s="168">
        <v>6</v>
      </c>
      <c r="M76" s="166">
        <v>6</v>
      </c>
      <c r="N76" s="168">
        <v>1</v>
      </c>
      <c r="O76" s="166">
        <v>2</v>
      </c>
      <c r="P76" s="167">
        <v>3</v>
      </c>
      <c r="Q76" s="168">
        <v>11</v>
      </c>
    </row>
    <row r="77" spans="1:17" ht="15.75">
      <c r="A77" s="161" t="s">
        <v>248</v>
      </c>
      <c r="B77" s="166">
        <v>2</v>
      </c>
      <c r="C77" s="167">
        <v>0</v>
      </c>
      <c r="D77" s="168">
        <v>0</v>
      </c>
      <c r="E77" s="166">
        <v>0</v>
      </c>
      <c r="F77" s="168">
        <v>0</v>
      </c>
      <c r="G77" s="166">
        <v>0</v>
      </c>
      <c r="H77" s="167">
        <v>0</v>
      </c>
      <c r="I77" s="168">
        <v>1</v>
      </c>
      <c r="J77" s="166">
        <v>2</v>
      </c>
      <c r="K77" s="167">
        <v>1</v>
      </c>
      <c r="L77" s="168">
        <v>6</v>
      </c>
      <c r="M77" s="166">
        <v>1</v>
      </c>
      <c r="N77" s="168">
        <v>0</v>
      </c>
      <c r="O77" s="166">
        <v>0</v>
      </c>
      <c r="P77" s="167">
        <v>0</v>
      </c>
      <c r="Q77" s="168">
        <v>2</v>
      </c>
    </row>
    <row r="78" spans="1:17" ht="15.75">
      <c r="A78" s="165" t="s">
        <v>249</v>
      </c>
      <c r="B78" s="166">
        <v>5</v>
      </c>
      <c r="C78" s="167">
        <v>0</v>
      </c>
      <c r="D78" s="168">
        <v>5</v>
      </c>
      <c r="E78" s="166">
        <v>3</v>
      </c>
      <c r="F78" s="168">
        <v>0</v>
      </c>
      <c r="G78" s="166">
        <v>0</v>
      </c>
      <c r="H78" s="167">
        <v>1</v>
      </c>
      <c r="I78" s="168">
        <v>1</v>
      </c>
      <c r="J78" s="166">
        <v>1</v>
      </c>
      <c r="K78" s="167">
        <v>0</v>
      </c>
      <c r="L78" s="168">
        <v>4</v>
      </c>
      <c r="M78" s="166">
        <v>1</v>
      </c>
      <c r="N78" s="168">
        <v>0</v>
      </c>
      <c r="O78" s="166">
        <v>0</v>
      </c>
      <c r="P78" s="167">
        <v>0</v>
      </c>
      <c r="Q78" s="168">
        <v>2</v>
      </c>
    </row>
    <row r="79" spans="1:17" ht="15.75">
      <c r="A79" s="161" t="s">
        <v>250</v>
      </c>
      <c r="B79" s="166">
        <v>6</v>
      </c>
      <c r="C79" s="167">
        <v>1</v>
      </c>
      <c r="D79" s="168">
        <v>0</v>
      </c>
      <c r="E79" s="166">
        <v>0</v>
      </c>
      <c r="F79" s="168">
        <v>0</v>
      </c>
      <c r="G79" s="166">
        <v>0</v>
      </c>
      <c r="H79" s="167">
        <v>0</v>
      </c>
      <c r="I79" s="168">
        <v>0</v>
      </c>
      <c r="J79" s="166">
        <v>4</v>
      </c>
      <c r="K79" s="167">
        <v>0</v>
      </c>
      <c r="L79" s="168">
        <v>2</v>
      </c>
      <c r="M79" s="166">
        <v>0</v>
      </c>
      <c r="N79" s="168">
        <v>0</v>
      </c>
      <c r="O79" s="166">
        <v>2</v>
      </c>
      <c r="P79" s="167">
        <v>0</v>
      </c>
      <c r="Q79" s="168">
        <v>3</v>
      </c>
    </row>
    <row r="80" spans="1:17" ht="15.75">
      <c r="A80" s="165" t="s">
        <v>251</v>
      </c>
      <c r="B80" s="166">
        <v>32</v>
      </c>
      <c r="C80" s="167">
        <v>1</v>
      </c>
      <c r="D80" s="168">
        <v>6</v>
      </c>
      <c r="E80" s="166">
        <v>2</v>
      </c>
      <c r="F80" s="168">
        <v>0</v>
      </c>
      <c r="G80" s="166">
        <v>2</v>
      </c>
      <c r="H80" s="167">
        <v>1</v>
      </c>
      <c r="I80" s="168">
        <v>1</v>
      </c>
      <c r="J80" s="166">
        <v>9</v>
      </c>
      <c r="K80" s="167">
        <v>0</v>
      </c>
      <c r="L80" s="168">
        <v>6</v>
      </c>
      <c r="M80" s="166">
        <v>2</v>
      </c>
      <c r="N80" s="168">
        <v>0</v>
      </c>
      <c r="O80" s="166">
        <v>4</v>
      </c>
      <c r="P80" s="167">
        <v>0</v>
      </c>
      <c r="Q80" s="168">
        <v>0</v>
      </c>
    </row>
    <row r="81" spans="1:17" ht="15.75">
      <c r="A81" s="161" t="s">
        <v>252</v>
      </c>
      <c r="B81" s="166">
        <v>9</v>
      </c>
      <c r="C81" s="167">
        <v>0</v>
      </c>
      <c r="D81" s="168">
        <v>3</v>
      </c>
      <c r="E81" s="166">
        <v>0</v>
      </c>
      <c r="F81" s="168">
        <v>0</v>
      </c>
      <c r="G81" s="166">
        <v>0</v>
      </c>
      <c r="H81" s="167">
        <v>0</v>
      </c>
      <c r="I81" s="168">
        <v>0</v>
      </c>
      <c r="J81" s="166">
        <v>4</v>
      </c>
      <c r="K81" s="167">
        <v>1</v>
      </c>
      <c r="L81" s="168">
        <v>3</v>
      </c>
      <c r="M81" s="166">
        <v>0</v>
      </c>
      <c r="N81" s="168">
        <v>0</v>
      </c>
      <c r="O81" s="166">
        <v>0</v>
      </c>
      <c r="P81" s="167">
        <v>0</v>
      </c>
      <c r="Q81" s="168">
        <v>0</v>
      </c>
    </row>
    <row r="82" spans="1:17" ht="15.75">
      <c r="A82" s="165" t="s">
        <v>253</v>
      </c>
      <c r="B82" s="166">
        <v>1</v>
      </c>
      <c r="C82" s="167">
        <v>0</v>
      </c>
      <c r="D82" s="168">
        <v>6</v>
      </c>
      <c r="E82" s="166">
        <v>1</v>
      </c>
      <c r="F82" s="168">
        <v>2</v>
      </c>
      <c r="G82" s="166">
        <v>0</v>
      </c>
      <c r="H82" s="167">
        <v>0</v>
      </c>
      <c r="I82" s="168">
        <v>4</v>
      </c>
      <c r="J82" s="166">
        <v>5</v>
      </c>
      <c r="K82" s="167">
        <v>1</v>
      </c>
      <c r="L82" s="168">
        <v>5</v>
      </c>
      <c r="M82" s="166">
        <v>0</v>
      </c>
      <c r="N82" s="168">
        <v>0</v>
      </c>
      <c r="O82" s="166">
        <v>0</v>
      </c>
      <c r="P82" s="167">
        <v>0</v>
      </c>
      <c r="Q82" s="168">
        <v>5</v>
      </c>
    </row>
    <row r="83" spans="1:17" ht="15.75">
      <c r="A83" s="161" t="s">
        <v>254</v>
      </c>
      <c r="B83" s="166">
        <v>3</v>
      </c>
      <c r="C83" s="167">
        <v>0</v>
      </c>
      <c r="D83" s="168">
        <v>0</v>
      </c>
      <c r="E83" s="166">
        <v>0</v>
      </c>
      <c r="F83" s="168">
        <v>0</v>
      </c>
      <c r="G83" s="166">
        <v>0</v>
      </c>
      <c r="H83" s="167">
        <v>1</v>
      </c>
      <c r="I83" s="168">
        <v>1</v>
      </c>
      <c r="J83" s="166">
        <v>2</v>
      </c>
      <c r="K83" s="167">
        <v>0</v>
      </c>
      <c r="L83" s="168">
        <v>4</v>
      </c>
      <c r="M83" s="166">
        <v>0</v>
      </c>
      <c r="N83" s="168">
        <v>0</v>
      </c>
      <c r="O83" s="166">
        <v>0</v>
      </c>
      <c r="P83" s="167">
        <v>0</v>
      </c>
      <c r="Q83" s="168">
        <v>2</v>
      </c>
    </row>
    <row r="84" spans="1:17" ht="15.75">
      <c r="A84" s="165" t="s">
        <v>255</v>
      </c>
      <c r="B84" s="166">
        <v>7</v>
      </c>
      <c r="C84" s="167">
        <v>1</v>
      </c>
      <c r="D84" s="168">
        <v>4</v>
      </c>
      <c r="E84" s="166">
        <v>0</v>
      </c>
      <c r="F84" s="168">
        <v>0</v>
      </c>
      <c r="G84" s="166">
        <v>1</v>
      </c>
      <c r="H84" s="167">
        <v>0</v>
      </c>
      <c r="I84" s="168">
        <v>12</v>
      </c>
      <c r="J84" s="166">
        <v>10</v>
      </c>
      <c r="K84" s="167">
        <v>0</v>
      </c>
      <c r="L84" s="168">
        <v>8</v>
      </c>
      <c r="M84" s="166">
        <v>0</v>
      </c>
      <c r="N84" s="168">
        <v>0</v>
      </c>
      <c r="O84" s="166">
        <v>0</v>
      </c>
      <c r="P84" s="167">
        <v>0</v>
      </c>
      <c r="Q84" s="168">
        <v>4</v>
      </c>
    </row>
    <row r="85" spans="1:17" ht="15.75">
      <c r="A85" s="161" t="s">
        <v>256</v>
      </c>
      <c r="B85" s="166">
        <v>7</v>
      </c>
      <c r="C85" s="167">
        <v>0</v>
      </c>
      <c r="D85" s="168">
        <v>7</v>
      </c>
      <c r="E85" s="166">
        <v>10</v>
      </c>
      <c r="F85" s="168">
        <v>0</v>
      </c>
      <c r="G85" s="166">
        <v>2</v>
      </c>
      <c r="H85" s="167">
        <v>0</v>
      </c>
      <c r="I85" s="168">
        <v>2</v>
      </c>
      <c r="J85" s="166">
        <v>10</v>
      </c>
      <c r="K85" s="167">
        <v>0</v>
      </c>
      <c r="L85" s="168">
        <v>12</v>
      </c>
      <c r="M85" s="166">
        <v>1</v>
      </c>
      <c r="N85" s="168">
        <v>0</v>
      </c>
      <c r="O85" s="166">
        <v>1</v>
      </c>
      <c r="P85" s="167">
        <v>1</v>
      </c>
      <c r="Q85" s="168">
        <v>6</v>
      </c>
    </row>
    <row r="86" spans="1:17" ht="15.75">
      <c r="A86" s="165" t="s">
        <v>257</v>
      </c>
      <c r="B86" s="166">
        <v>13</v>
      </c>
      <c r="C86" s="167">
        <v>2</v>
      </c>
      <c r="D86" s="168">
        <v>7</v>
      </c>
      <c r="E86" s="166">
        <v>2</v>
      </c>
      <c r="F86" s="168">
        <v>0</v>
      </c>
      <c r="G86" s="166">
        <v>1</v>
      </c>
      <c r="H86" s="167">
        <v>1</v>
      </c>
      <c r="I86" s="168">
        <v>13</v>
      </c>
      <c r="J86" s="166">
        <v>5</v>
      </c>
      <c r="K86" s="167">
        <v>1</v>
      </c>
      <c r="L86" s="168">
        <v>7</v>
      </c>
      <c r="M86" s="166">
        <v>0</v>
      </c>
      <c r="N86" s="168">
        <v>0</v>
      </c>
      <c r="O86" s="166">
        <v>1</v>
      </c>
      <c r="P86" s="167">
        <v>2</v>
      </c>
      <c r="Q86" s="168">
        <v>6</v>
      </c>
    </row>
    <row r="87" spans="1:17" ht="15.75">
      <c r="A87" s="161" t="s">
        <v>258</v>
      </c>
      <c r="B87" s="166">
        <v>1</v>
      </c>
      <c r="C87" s="167">
        <v>0</v>
      </c>
      <c r="D87" s="168">
        <v>4</v>
      </c>
      <c r="E87" s="166">
        <v>0</v>
      </c>
      <c r="F87" s="168">
        <v>0</v>
      </c>
      <c r="G87" s="166">
        <v>0</v>
      </c>
      <c r="H87" s="167">
        <v>0</v>
      </c>
      <c r="I87" s="168">
        <v>2</v>
      </c>
      <c r="J87" s="166">
        <v>2</v>
      </c>
      <c r="K87" s="167">
        <v>0</v>
      </c>
      <c r="L87" s="168">
        <v>3</v>
      </c>
      <c r="M87" s="166">
        <v>0</v>
      </c>
      <c r="N87" s="168">
        <v>0</v>
      </c>
      <c r="O87" s="166">
        <v>0</v>
      </c>
      <c r="P87" s="167">
        <v>0</v>
      </c>
      <c r="Q87" s="168">
        <v>3</v>
      </c>
    </row>
    <row r="88" spans="1:17" ht="15.75">
      <c r="A88" s="165" t="s">
        <v>259</v>
      </c>
      <c r="B88" s="166">
        <v>19</v>
      </c>
      <c r="C88" s="167">
        <v>0</v>
      </c>
      <c r="D88" s="168">
        <v>8</v>
      </c>
      <c r="E88" s="166">
        <v>0</v>
      </c>
      <c r="F88" s="168">
        <v>0</v>
      </c>
      <c r="G88" s="166">
        <v>0</v>
      </c>
      <c r="H88" s="167">
        <v>1</v>
      </c>
      <c r="I88" s="168">
        <v>4</v>
      </c>
      <c r="J88" s="166">
        <v>8</v>
      </c>
      <c r="K88" s="167">
        <v>1</v>
      </c>
      <c r="L88" s="168">
        <v>20</v>
      </c>
      <c r="M88" s="166">
        <v>1</v>
      </c>
      <c r="N88" s="168">
        <v>1</v>
      </c>
      <c r="O88" s="166">
        <v>0</v>
      </c>
      <c r="P88" s="167">
        <v>0</v>
      </c>
      <c r="Q88" s="168">
        <v>5</v>
      </c>
    </row>
    <row r="89" spans="1:17" ht="16.5" thickBot="1">
      <c r="A89" s="169" t="s">
        <v>260</v>
      </c>
      <c r="B89" s="166">
        <v>5</v>
      </c>
      <c r="C89" s="167">
        <v>1</v>
      </c>
      <c r="D89" s="168">
        <v>9</v>
      </c>
      <c r="E89" s="166">
        <v>1</v>
      </c>
      <c r="F89" s="168">
        <v>0</v>
      </c>
      <c r="G89" s="166">
        <v>3</v>
      </c>
      <c r="H89" s="167">
        <v>1</v>
      </c>
      <c r="I89" s="168">
        <v>5</v>
      </c>
      <c r="J89" s="166">
        <v>14</v>
      </c>
      <c r="K89" s="167">
        <v>1</v>
      </c>
      <c r="L89" s="168">
        <v>8</v>
      </c>
      <c r="M89" s="166">
        <v>3</v>
      </c>
      <c r="N89" s="168">
        <v>0</v>
      </c>
      <c r="O89" s="166">
        <v>1</v>
      </c>
      <c r="P89" s="167">
        <v>0</v>
      </c>
      <c r="Q89" s="168">
        <v>6</v>
      </c>
    </row>
    <row r="90" spans="1:17" s="174" customFormat="1" ht="17.25" thickBot="1" thickTop="1">
      <c r="A90" s="170" t="s">
        <v>261</v>
      </c>
      <c r="B90" s="171">
        <f>SUM(B9:B89)</f>
        <v>3774</v>
      </c>
      <c r="C90" s="172">
        <f aca="true" t="shared" si="0" ref="C90:Q90">SUM(C9:C89)</f>
        <v>74</v>
      </c>
      <c r="D90" s="173">
        <f t="shared" si="0"/>
        <v>3300</v>
      </c>
      <c r="E90" s="171">
        <f t="shared" si="0"/>
        <v>1057</v>
      </c>
      <c r="F90" s="173">
        <f t="shared" si="0"/>
        <v>110</v>
      </c>
      <c r="G90" s="171">
        <f t="shared" si="0"/>
        <v>730</v>
      </c>
      <c r="H90" s="172">
        <f t="shared" si="0"/>
        <v>139</v>
      </c>
      <c r="I90" s="173">
        <f t="shared" si="0"/>
        <v>1601</v>
      </c>
      <c r="J90" s="171">
        <f t="shared" si="0"/>
        <v>3350</v>
      </c>
      <c r="K90" s="172">
        <f t="shared" si="0"/>
        <v>95</v>
      </c>
      <c r="L90" s="173">
        <f t="shared" si="0"/>
        <v>3061</v>
      </c>
      <c r="M90" s="171">
        <f t="shared" si="0"/>
        <v>868</v>
      </c>
      <c r="N90" s="173">
        <f>SUM(N9:N89)</f>
        <v>133</v>
      </c>
      <c r="O90" s="171">
        <f t="shared" si="0"/>
        <v>642</v>
      </c>
      <c r="P90" s="172">
        <f t="shared" si="0"/>
        <v>134</v>
      </c>
      <c r="Q90" s="173">
        <f t="shared" si="0"/>
        <v>1915</v>
      </c>
    </row>
    <row r="91" spans="1:17" s="180" customFormat="1" ht="16.5" thickTop="1">
      <c r="A91" s="175" t="s">
        <v>18</v>
      </c>
      <c r="B91" s="176"/>
      <c r="C91" s="177"/>
      <c r="D91" s="177"/>
      <c r="E91" s="178"/>
      <c r="F91" s="178"/>
      <c r="G91" s="178"/>
      <c r="H91" s="178"/>
      <c r="I91" s="178"/>
      <c r="J91" s="179"/>
      <c r="K91" s="179"/>
      <c r="L91" s="179"/>
      <c r="M91" s="179"/>
      <c r="N91" s="179"/>
      <c r="O91" s="179"/>
      <c r="P91" s="179"/>
      <c r="Q91" s="179"/>
    </row>
    <row r="92" spans="1:10" s="184" customFormat="1" ht="20.25">
      <c r="A92" s="181"/>
      <c r="B92" s="182"/>
      <c r="C92" s="182"/>
      <c r="D92" s="182"/>
      <c r="E92" s="182"/>
      <c r="F92" s="182"/>
      <c r="G92" s="182"/>
      <c r="H92" s="182"/>
      <c r="I92" s="182"/>
      <c r="J92" s="183"/>
    </row>
    <row r="93" spans="1:10" s="186" customFormat="1" ht="20.25">
      <c r="A93" s="185"/>
      <c r="J93" s="187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7">
      <selection activeCell="D98" sqref="D98"/>
    </sheetView>
  </sheetViews>
  <sheetFormatPr defaultColWidth="9.140625" defaultRowHeight="15"/>
  <cols>
    <col min="1" max="1" width="13.00390625" style="159" customWidth="1"/>
    <col min="2" max="2" width="5.8515625" style="158" customWidth="1"/>
    <col min="3" max="3" width="4.7109375" style="158" customWidth="1"/>
    <col min="4" max="4" width="5.8515625" style="158" customWidth="1"/>
    <col min="5" max="5" width="5.57421875" style="158" customWidth="1"/>
    <col min="6" max="6" width="4.8515625" style="158" customWidth="1"/>
    <col min="7" max="7" width="5.8515625" style="158" customWidth="1"/>
    <col min="8" max="8" width="5.00390625" style="158" customWidth="1"/>
    <col min="9" max="9" width="5.421875" style="158" customWidth="1"/>
    <col min="10" max="10" width="6.28125" style="188" customWidth="1"/>
    <col min="11" max="11" width="3.7109375" style="158" customWidth="1"/>
    <col min="12" max="12" width="5.8515625" style="158" customWidth="1"/>
    <col min="13" max="15" width="5.140625" style="158" customWidth="1"/>
    <col min="16" max="16" width="4.7109375" style="158" customWidth="1"/>
    <col min="17" max="17" width="5.7109375" style="158" customWidth="1"/>
    <col min="18" max="255" width="9.140625" style="158" customWidth="1"/>
    <col min="256" max="16384" width="13.00390625" style="158" customWidth="1"/>
  </cols>
  <sheetData>
    <row r="1" spans="1:17" ht="18.75" thickBot="1">
      <c r="A1" s="396" t="s">
        <v>385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3" spans="1:17" ht="15.75">
      <c r="A3" s="397" t="s">
        <v>262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ht="15.75" thickBot="1">
      <c r="J4" s="158"/>
    </row>
    <row r="5" spans="1:17" s="160" customFormat="1" ht="17.25" thickBot="1" thickTop="1">
      <c r="A5" s="398" t="s">
        <v>173</v>
      </c>
      <c r="B5" s="401" t="s">
        <v>392</v>
      </c>
      <c r="C5" s="402"/>
      <c r="D5" s="402"/>
      <c r="E5" s="402"/>
      <c r="F5" s="402"/>
      <c r="G5" s="402"/>
      <c r="H5" s="402"/>
      <c r="I5" s="403"/>
      <c r="J5" s="401" t="s">
        <v>393</v>
      </c>
      <c r="K5" s="402"/>
      <c r="L5" s="402"/>
      <c r="M5" s="402"/>
      <c r="N5" s="402"/>
      <c r="O5" s="402"/>
      <c r="P5" s="402"/>
      <c r="Q5" s="403"/>
    </row>
    <row r="6" spans="1:17" ht="15.75" thickTop="1">
      <c r="A6" s="399"/>
      <c r="B6" s="404" t="s">
        <v>174</v>
      </c>
      <c r="C6" s="404"/>
      <c r="D6" s="404"/>
      <c r="E6" s="405" t="s">
        <v>175</v>
      </c>
      <c r="F6" s="406"/>
      <c r="G6" s="404" t="s">
        <v>176</v>
      </c>
      <c r="H6" s="404"/>
      <c r="I6" s="406"/>
      <c r="J6" s="404" t="s">
        <v>174</v>
      </c>
      <c r="K6" s="404"/>
      <c r="L6" s="404"/>
      <c r="M6" s="405" t="s">
        <v>175</v>
      </c>
      <c r="N6" s="407"/>
      <c r="O6" s="405" t="s">
        <v>176</v>
      </c>
      <c r="P6" s="408"/>
      <c r="Q6" s="406"/>
    </row>
    <row r="7" spans="1:17" ht="15">
      <c r="A7" s="399"/>
      <c r="B7" s="409" t="s">
        <v>177</v>
      </c>
      <c r="C7" s="411" t="s">
        <v>178</v>
      </c>
      <c r="D7" s="413" t="s">
        <v>179</v>
      </c>
      <c r="E7" s="415" t="s">
        <v>177</v>
      </c>
      <c r="F7" s="416" t="s">
        <v>178</v>
      </c>
      <c r="G7" s="418" t="s">
        <v>177</v>
      </c>
      <c r="H7" s="411" t="s">
        <v>178</v>
      </c>
      <c r="I7" s="420" t="s">
        <v>179</v>
      </c>
      <c r="J7" s="415" t="s">
        <v>177</v>
      </c>
      <c r="K7" s="424" t="s">
        <v>178</v>
      </c>
      <c r="L7" s="422" t="s">
        <v>179</v>
      </c>
      <c r="M7" s="425" t="s">
        <v>177</v>
      </c>
      <c r="N7" s="427" t="s">
        <v>178</v>
      </c>
      <c r="O7" s="415" t="s">
        <v>177</v>
      </c>
      <c r="P7" s="424" t="s">
        <v>178</v>
      </c>
      <c r="Q7" s="422" t="s">
        <v>179</v>
      </c>
    </row>
    <row r="8" spans="1:17" ht="31.5" customHeight="1" thickBot="1">
      <c r="A8" s="400"/>
      <c r="B8" s="410"/>
      <c r="C8" s="412"/>
      <c r="D8" s="414"/>
      <c r="E8" s="409"/>
      <c r="F8" s="417"/>
      <c r="G8" s="419"/>
      <c r="H8" s="412"/>
      <c r="I8" s="421"/>
      <c r="J8" s="409"/>
      <c r="K8" s="411"/>
      <c r="L8" s="423"/>
      <c r="M8" s="426"/>
      <c r="N8" s="428"/>
      <c r="O8" s="409"/>
      <c r="P8" s="411"/>
      <c r="Q8" s="423"/>
    </row>
    <row r="9" spans="1:17" ht="16.5" thickTop="1">
      <c r="A9" s="161" t="s">
        <v>180</v>
      </c>
      <c r="B9" s="267">
        <v>794</v>
      </c>
      <c r="C9" s="268">
        <v>16</v>
      </c>
      <c r="D9" s="269">
        <v>847</v>
      </c>
      <c r="E9" s="267">
        <v>372</v>
      </c>
      <c r="F9" s="269">
        <v>35</v>
      </c>
      <c r="G9" s="267">
        <v>215</v>
      </c>
      <c r="H9" s="268">
        <v>21</v>
      </c>
      <c r="I9" s="269">
        <v>607</v>
      </c>
      <c r="J9" s="267">
        <v>771</v>
      </c>
      <c r="K9" s="268">
        <v>5</v>
      </c>
      <c r="L9" s="269">
        <v>715</v>
      </c>
      <c r="M9" s="267">
        <v>265</v>
      </c>
      <c r="N9" s="269">
        <v>31</v>
      </c>
      <c r="O9" s="267">
        <v>210</v>
      </c>
      <c r="P9" s="268">
        <v>15</v>
      </c>
      <c r="Q9" s="269">
        <v>518</v>
      </c>
    </row>
    <row r="10" spans="1:17" ht="15.75">
      <c r="A10" s="165" t="s">
        <v>181</v>
      </c>
      <c r="B10" s="270">
        <v>165</v>
      </c>
      <c r="C10" s="271">
        <v>0</v>
      </c>
      <c r="D10" s="272">
        <v>61</v>
      </c>
      <c r="E10" s="270">
        <v>23</v>
      </c>
      <c r="F10" s="272">
        <v>9</v>
      </c>
      <c r="G10" s="270">
        <v>11</v>
      </c>
      <c r="H10" s="271">
        <v>6</v>
      </c>
      <c r="I10" s="272">
        <v>133</v>
      </c>
      <c r="J10" s="270">
        <v>123</v>
      </c>
      <c r="K10" s="271">
        <v>5</v>
      </c>
      <c r="L10" s="272">
        <v>93</v>
      </c>
      <c r="M10" s="270">
        <v>7</v>
      </c>
      <c r="N10" s="272">
        <v>6</v>
      </c>
      <c r="O10" s="270">
        <v>6</v>
      </c>
      <c r="P10" s="271">
        <v>6</v>
      </c>
      <c r="Q10" s="272">
        <v>42</v>
      </c>
    </row>
    <row r="11" spans="1:17" ht="15.75">
      <c r="A11" s="161" t="s">
        <v>263</v>
      </c>
      <c r="B11" s="270">
        <v>203</v>
      </c>
      <c r="C11" s="271">
        <v>10</v>
      </c>
      <c r="D11" s="272">
        <v>176</v>
      </c>
      <c r="E11" s="270">
        <v>42</v>
      </c>
      <c r="F11" s="272">
        <v>13</v>
      </c>
      <c r="G11" s="270">
        <v>22</v>
      </c>
      <c r="H11" s="271">
        <v>7</v>
      </c>
      <c r="I11" s="272">
        <v>127</v>
      </c>
      <c r="J11" s="270">
        <v>150</v>
      </c>
      <c r="K11" s="271">
        <v>6</v>
      </c>
      <c r="L11" s="272">
        <v>240</v>
      </c>
      <c r="M11" s="270">
        <v>27</v>
      </c>
      <c r="N11" s="272">
        <v>7</v>
      </c>
      <c r="O11" s="270">
        <v>20</v>
      </c>
      <c r="P11" s="271">
        <v>10</v>
      </c>
      <c r="Q11" s="272">
        <v>147</v>
      </c>
    </row>
    <row r="12" spans="1:17" ht="15.75">
      <c r="A12" s="165" t="s">
        <v>183</v>
      </c>
      <c r="B12" s="270">
        <v>62</v>
      </c>
      <c r="C12" s="271">
        <v>7</v>
      </c>
      <c r="D12" s="272">
        <v>48</v>
      </c>
      <c r="E12" s="270">
        <v>18</v>
      </c>
      <c r="F12" s="272">
        <v>5</v>
      </c>
      <c r="G12" s="270">
        <v>9</v>
      </c>
      <c r="H12" s="271">
        <v>1</v>
      </c>
      <c r="I12" s="272">
        <v>53</v>
      </c>
      <c r="J12" s="270">
        <v>45</v>
      </c>
      <c r="K12" s="271">
        <v>2</v>
      </c>
      <c r="L12" s="272">
        <v>59</v>
      </c>
      <c r="M12" s="270">
        <v>8</v>
      </c>
      <c r="N12" s="272">
        <v>2</v>
      </c>
      <c r="O12" s="270">
        <v>3</v>
      </c>
      <c r="P12" s="271">
        <v>1</v>
      </c>
      <c r="Q12" s="272">
        <v>63</v>
      </c>
    </row>
    <row r="13" spans="1:17" ht="15.75">
      <c r="A13" s="161" t="s">
        <v>184</v>
      </c>
      <c r="B13" s="270">
        <v>106</v>
      </c>
      <c r="C13" s="271">
        <v>10</v>
      </c>
      <c r="D13" s="272">
        <v>81</v>
      </c>
      <c r="E13" s="270">
        <v>14</v>
      </c>
      <c r="F13" s="272">
        <v>11</v>
      </c>
      <c r="G13" s="270">
        <v>14</v>
      </c>
      <c r="H13" s="271">
        <v>7</v>
      </c>
      <c r="I13" s="272">
        <v>81</v>
      </c>
      <c r="J13" s="270">
        <v>50</v>
      </c>
      <c r="K13" s="271">
        <v>7</v>
      </c>
      <c r="L13" s="272">
        <v>73</v>
      </c>
      <c r="M13" s="270">
        <v>14</v>
      </c>
      <c r="N13" s="272">
        <v>6</v>
      </c>
      <c r="O13" s="270">
        <v>12</v>
      </c>
      <c r="P13" s="271">
        <v>14</v>
      </c>
      <c r="Q13" s="272">
        <v>25</v>
      </c>
    </row>
    <row r="14" spans="1:17" ht="15.75">
      <c r="A14" s="165" t="s">
        <v>185</v>
      </c>
      <c r="B14" s="270">
        <v>4200</v>
      </c>
      <c r="C14" s="271">
        <v>91</v>
      </c>
      <c r="D14" s="272">
        <v>5787</v>
      </c>
      <c r="E14" s="270">
        <v>1162</v>
      </c>
      <c r="F14" s="272">
        <v>265</v>
      </c>
      <c r="G14" s="270">
        <v>861</v>
      </c>
      <c r="H14" s="271">
        <v>159</v>
      </c>
      <c r="I14" s="272">
        <v>1750</v>
      </c>
      <c r="J14" s="270">
        <v>3538</v>
      </c>
      <c r="K14" s="271">
        <v>66</v>
      </c>
      <c r="L14" s="272">
        <v>4482</v>
      </c>
      <c r="M14" s="270">
        <v>1060</v>
      </c>
      <c r="N14" s="272">
        <v>238</v>
      </c>
      <c r="O14" s="270">
        <v>753</v>
      </c>
      <c r="P14" s="271">
        <v>164</v>
      </c>
      <c r="Q14" s="272">
        <v>1865</v>
      </c>
    </row>
    <row r="15" spans="1:17" ht="15.75">
      <c r="A15" s="161" t="s">
        <v>186</v>
      </c>
      <c r="B15" s="270">
        <v>1697</v>
      </c>
      <c r="C15" s="271">
        <v>22</v>
      </c>
      <c r="D15" s="272">
        <v>1558</v>
      </c>
      <c r="E15" s="270">
        <v>380</v>
      </c>
      <c r="F15" s="272">
        <v>100</v>
      </c>
      <c r="G15" s="270">
        <v>221</v>
      </c>
      <c r="H15" s="271">
        <v>61</v>
      </c>
      <c r="I15" s="272">
        <v>959</v>
      </c>
      <c r="J15" s="270">
        <v>1566</v>
      </c>
      <c r="K15" s="271">
        <v>7</v>
      </c>
      <c r="L15" s="272">
        <v>1594</v>
      </c>
      <c r="M15" s="270">
        <v>276</v>
      </c>
      <c r="N15" s="272">
        <v>80</v>
      </c>
      <c r="O15" s="270">
        <v>170</v>
      </c>
      <c r="P15" s="271">
        <v>68</v>
      </c>
      <c r="Q15" s="272">
        <v>948</v>
      </c>
    </row>
    <row r="16" spans="1:17" ht="15.75">
      <c r="A16" s="165" t="s">
        <v>187</v>
      </c>
      <c r="B16" s="270">
        <v>44</v>
      </c>
      <c r="C16" s="271">
        <v>3</v>
      </c>
      <c r="D16" s="272">
        <v>71</v>
      </c>
      <c r="E16" s="270">
        <v>15</v>
      </c>
      <c r="F16" s="272">
        <v>10</v>
      </c>
      <c r="G16" s="270">
        <v>5</v>
      </c>
      <c r="H16" s="271">
        <v>2</v>
      </c>
      <c r="I16" s="272">
        <v>43</v>
      </c>
      <c r="J16" s="270">
        <v>40</v>
      </c>
      <c r="K16" s="271">
        <v>1</v>
      </c>
      <c r="L16" s="272">
        <v>55</v>
      </c>
      <c r="M16" s="270">
        <v>4</v>
      </c>
      <c r="N16" s="272">
        <v>2</v>
      </c>
      <c r="O16" s="270">
        <v>6</v>
      </c>
      <c r="P16" s="271">
        <v>2</v>
      </c>
      <c r="Q16" s="272">
        <v>60</v>
      </c>
    </row>
    <row r="17" spans="1:17" ht="15.75">
      <c r="A17" s="161" t="s">
        <v>188</v>
      </c>
      <c r="B17" s="270">
        <v>355</v>
      </c>
      <c r="C17" s="271">
        <v>19</v>
      </c>
      <c r="D17" s="272">
        <v>980</v>
      </c>
      <c r="E17" s="270">
        <v>94</v>
      </c>
      <c r="F17" s="272">
        <v>62</v>
      </c>
      <c r="G17" s="270">
        <v>70</v>
      </c>
      <c r="H17" s="271">
        <v>36</v>
      </c>
      <c r="I17" s="272">
        <v>846</v>
      </c>
      <c r="J17" s="270">
        <v>325</v>
      </c>
      <c r="K17" s="271">
        <v>11</v>
      </c>
      <c r="L17" s="272">
        <v>894</v>
      </c>
      <c r="M17" s="270">
        <v>87</v>
      </c>
      <c r="N17" s="272">
        <v>67</v>
      </c>
      <c r="O17" s="270">
        <v>72</v>
      </c>
      <c r="P17" s="271">
        <v>34</v>
      </c>
      <c r="Q17" s="272">
        <v>588</v>
      </c>
    </row>
    <row r="18" spans="1:17" ht="15.75">
      <c r="A18" s="165" t="s">
        <v>189</v>
      </c>
      <c r="B18" s="270">
        <v>300</v>
      </c>
      <c r="C18" s="271">
        <v>29</v>
      </c>
      <c r="D18" s="272">
        <v>553</v>
      </c>
      <c r="E18" s="270">
        <v>67</v>
      </c>
      <c r="F18" s="272">
        <v>65</v>
      </c>
      <c r="G18" s="270">
        <v>42</v>
      </c>
      <c r="H18" s="271">
        <v>49</v>
      </c>
      <c r="I18" s="272">
        <v>421</v>
      </c>
      <c r="J18" s="270">
        <v>269</v>
      </c>
      <c r="K18" s="271">
        <v>26</v>
      </c>
      <c r="L18" s="272">
        <v>448</v>
      </c>
      <c r="M18" s="270">
        <v>60</v>
      </c>
      <c r="N18" s="272">
        <v>66</v>
      </c>
      <c r="O18" s="270">
        <v>51</v>
      </c>
      <c r="P18" s="271">
        <v>55</v>
      </c>
      <c r="Q18" s="272">
        <v>981</v>
      </c>
    </row>
    <row r="19" spans="1:17" ht="15.75">
      <c r="A19" s="161" t="s">
        <v>190</v>
      </c>
      <c r="B19" s="270">
        <v>68</v>
      </c>
      <c r="C19" s="271">
        <v>4</v>
      </c>
      <c r="D19" s="272">
        <v>85</v>
      </c>
      <c r="E19" s="270">
        <v>13</v>
      </c>
      <c r="F19" s="272">
        <v>10</v>
      </c>
      <c r="G19" s="270">
        <v>12</v>
      </c>
      <c r="H19" s="271">
        <v>9</v>
      </c>
      <c r="I19" s="272">
        <v>46</v>
      </c>
      <c r="J19" s="270">
        <v>37</v>
      </c>
      <c r="K19" s="271">
        <v>2</v>
      </c>
      <c r="L19" s="272">
        <v>69</v>
      </c>
      <c r="M19" s="270">
        <v>12</v>
      </c>
      <c r="N19" s="272">
        <v>9</v>
      </c>
      <c r="O19" s="270">
        <v>5</v>
      </c>
      <c r="P19" s="271">
        <v>7</v>
      </c>
      <c r="Q19" s="272">
        <v>521</v>
      </c>
    </row>
    <row r="20" spans="1:17" ht="15.75">
      <c r="A20" s="165" t="s">
        <v>191</v>
      </c>
      <c r="B20" s="270">
        <v>68</v>
      </c>
      <c r="C20" s="271">
        <v>19</v>
      </c>
      <c r="D20" s="272">
        <v>12</v>
      </c>
      <c r="E20" s="270">
        <v>23</v>
      </c>
      <c r="F20" s="272">
        <v>7</v>
      </c>
      <c r="G20" s="270">
        <v>14</v>
      </c>
      <c r="H20" s="271">
        <v>4</v>
      </c>
      <c r="I20" s="272">
        <v>86</v>
      </c>
      <c r="J20" s="270">
        <v>44</v>
      </c>
      <c r="K20" s="271">
        <v>5</v>
      </c>
      <c r="L20" s="272">
        <v>21</v>
      </c>
      <c r="M20" s="270">
        <v>14</v>
      </c>
      <c r="N20" s="272">
        <v>4</v>
      </c>
      <c r="O20" s="270">
        <v>8</v>
      </c>
      <c r="P20" s="271">
        <v>3</v>
      </c>
      <c r="Q20" s="272">
        <v>30</v>
      </c>
    </row>
    <row r="21" spans="1:17" ht="15.75">
      <c r="A21" s="161" t="s">
        <v>192</v>
      </c>
      <c r="B21" s="270">
        <v>65</v>
      </c>
      <c r="C21" s="271">
        <v>24</v>
      </c>
      <c r="D21" s="272">
        <v>40</v>
      </c>
      <c r="E21" s="270">
        <v>12</v>
      </c>
      <c r="F21" s="272">
        <v>1</v>
      </c>
      <c r="G21" s="270">
        <v>7</v>
      </c>
      <c r="H21" s="271">
        <v>2</v>
      </c>
      <c r="I21" s="272">
        <v>555</v>
      </c>
      <c r="J21" s="270">
        <v>46</v>
      </c>
      <c r="K21" s="271">
        <v>5</v>
      </c>
      <c r="L21" s="272">
        <v>41</v>
      </c>
      <c r="M21" s="270">
        <v>8</v>
      </c>
      <c r="N21" s="272">
        <v>1</v>
      </c>
      <c r="O21" s="270">
        <v>3</v>
      </c>
      <c r="P21" s="271">
        <v>0</v>
      </c>
      <c r="Q21" s="272">
        <v>100</v>
      </c>
    </row>
    <row r="22" spans="1:17" ht="15.75">
      <c r="A22" s="165" t="s">
        <v>193</v>
      </c>
      <c r="B22" s="270">
        <v>104</v>
      </c>
      <c r="C22" s="271">
        <v>10</v>
      </c>
      <c r="D22" s="272">
        <v>75</v>
      </c>
      <c r="E22" s="270">
        <v>24</v>
      </c>
      <c r="F22" s="272">
        <v>17</v>
      </c>
      <c r="G22" s="270">
        <v>9</v>
      </c>
      <c r="H22" s="271">
        <v>10</v>
      </c>
      <c r="I22" s="272">
        <v>46</v>
      </c>
      <c r="J22" s="270">
        <v>92</v>
      </c>
      <c r="K22" s="271">
        <v>2</v>
      </c>
      <c r="L22" s="272">
        <v>69</v>
      </c>
      <c r="M22" s="270">
        <v>18</v>
      </c>
      <c r="N22" s="272">
        <v>9</v>
      </c>
      <c r="O22" s="270">
        <v>18</v>
      </c>
      <c r="P22" s="271">
        <v>6</v>
      </c>
      <c r="Q22" s="272">
        <v>62</v>
      </c>
    </row>
    <row r="23" spans="1:17" ht="15.75">
      <c r="A23" s="161" t="s">
        <v>194</v>
      </c>
      <c r="B23" s="270">
        <v>107</v>
      </c>
      <c r="C23" s="271">
        <v>1</v>
      </c>
      <c r="D23" s="272">
        <v>76</v>
      </c>
      <c r="E23" s="270">
        <v>12</v>
      </c>
      <c r="F23" s="272">
        <v>12</v>
      </c>
      <c r="G23" s="270">
        <v>1</v>
      </c>
      <c r="H23" s="271">
        <v>6</v>
      </c>
      <c r="I23" s="272">
        <v>109</v>
      </c>
      <c r="J23" s="270">
        <v>48</v>
      </c>
      <c r="K23" s="271">
        <v>0</v>
      </c>
      <c r="L23" s="272">
        <v>90</v>
      </c>
      <c r="M23" s="270">
        <v>3</v>
      </c>
      <c r="N23" s="272">
        <v>4</v>
      </c>
      <c r="O23" s="270">
        <v>4</v>
      </c>
      <c r="P23" s="271">
        <v>6</v>
      </c>
      <c r="Q23" s="272">
        <v>111</v>
      </c>
    </row>
    <row r="24" spans="1:17" ht="15.75">
      <c r="A24" s="165" t="s">
        <v>195</v>
      </c>
      <c r="B24" s="270">
        <v>1341</v>
      </c>
      <c r="C24" s="271">
        <v>35</v>
      </c>
      <c r="D24" s="272">
        <v>646</v>
      </c>
      <c r="E24" s="270">
        <v>262</v>
      </c>
      <c r="F24" s="272">
        <v>106</v>
      </c>
      <c r="G24" s="270">
        <v>185</v>
      </c>
      <c r="H24" s="271">
        <v>45</v>
      </c>
      <c r="I24" s="272">
        <v>698</v>
      </c>
      <c r="J24" s="270">
        <v>1174</v>
      </c>
      <c r="K24" s="271">
        <v>36</v>
      </c>
      <c r="L24" s="272">
        <v>702</v>
      </c>
      <c r="M24" s="270">
        <v>211</v>
      </c>
      <c r="N24" s="272">
        <v>89</v>
      </c>
      <c r="O24" s="270">
        <v>172</v>
      </c>
      <c r="P24" s="271">
        <v>64</v>
      </c>
      <c r="Q24" s="272">
        <v>627</v>
      </c>
    </row>
    <row r="25" spans="1:17" ht="15.75">
      <c r="A25" s="161" t="s">
        <v>196</v>
      </c>
      <c r="B25" s="270">
        <v>154</v>
      </c>
      <c r="C25" s="271">
        <v>29</v>
      </c>
      <c r="D25" s="272">
        <v>189</v>
      </c>
      <c r="E25" s="270">
        <v>30</v>
      </c>
      <c r="F25" s="272">
        <v>46</v>
      </c>
      <c r="G25" s="270">
        <v>18</v>
      </c>
      <c r="H25" s="271">
        <v>9</v>
      </c>
      <c r="I25" s="272">
        <v>142</v>
      </c>
      <c r="J25" s="270">
        <v>134</v>
      </c>
      <c r="K25" s="271">
        <v>22</v>
      </c>
      <c r="L25" s="272">
        <v>178</v>
      </c>
      <c r="M25" s="270">
        <v>22</v>
      </c>
      <c r="N25" s="272">
        <v>27</v>
      </c>
      <c r="O25" s="270">
        <v>11</v>
      </c>
      <c r="P25" s="271">
        <v>6</v>
      </c>
      <c r="Q25" s="272">
        <v>162</v>
      </c>
    </row>
    <row r="26" spans="1:17" ht="15.75">
      <c r="A26" s="165" t="s">
        <v>197</v>
      </c>
      <c r="B26" s="270">
        <v>35</v>
      </c>
      <c r="C26" s="271">
        <v>18</v>
      </c>
      <c r="D26" s="272">
        <v>36</v>
      </c>
      <c r="E26" s="270">
        <v>4</v>
      </c>
      <c r="F26" s="272">
        <v>11</v>
      </c>
      <c r="G26" s="270">
        <v>5</v>
      </c>
      <c r="H26" s="271">
        <v>6</v>
      </c>
      <c r="I26" s="272">
        <v>22</v>
      </c>
      <c r="J26" s="270">
        <v>32</v>
      </c>
      <c r="K26" s="271">
        <v>5</v>
      </c>
      <c r="L26" s="272">
        <v>26</v>
      </c>
      <c r="M26" s="270">
        <v>8</v>
      </c>
      <c r="N26" s="272">
        <v>6</v>
      </c>
      <c r="O26" s="270">
        <v>3</v>
      </c>
      <c r="P26" s="271">
        <v>7</v>
      </c>
      <c r="Q26" s="272">
        <v>583</v>
      </c>
    </row>
    <row r="27" spans="1:17" ht="15.75">
      <c r="A27" s="161" t="s">
        <v>198</v>
      </c>
      <c r="B27" s="270">
        <v>149</v>
      </c>
      <c r="C27" s="271">
        <v>7</v>
      </c>
      <c r="D27" s="272">
        <v>176</v>
      </c>
      <c r="E27" s="270">
        <v>22</v>
      </c>
      <c r="F27" s="272">
        <v>18</v>
      </c>
      <c r="G27" s="270">
        <v>22</v>
      </c>
      <c r="H27" s="271">
        <v>7</v>
      </c>
      <c r="I27" s="272">
        <v>100</v>
      </c>
      <c r="J27" s="270">
        <v>109</v>
      </c>
      <c r="K27" s="271">
        <v>2</v>
      </c>
      <c r="L27" s="272">
        <v>183</v>
      </c>
      <c r="M27" s="270">
        <v>24</v>
      </c>
      <c r="N27" s="272">
        <v>8</v>
      </c>
      <c r="O27" s="270">
        <v>19</v>
      </c>
      <c r="P27" s="271">
        <v>9</v>
      </c>
      <c r="Q27" s="272">
        <v>81</v>
      </c>
    </row>
    <row r="28" spans="1:17" ht="15.75">
      <c r="A28" s="165" t="s">
        <v>199</v>
      </c>
      <c r="B28" s="270">
        <v>294</v>
      </c>
      <c r="C28" s="271">
        <v>6</v>
      </c>
      <c r="D28" s="272">
        <v>759</v>
      </c>
      <c r="E28" s="270">
        <v>119</v>
      </c>
      <c r="F28" s="272">
        <v>62</v>
      </c>
      <c r="G28" s="270">
        <v>93</v>
      </c>
      <c r="H28" s="271">
        <v>41</v>
      </c>
      <c r="I28" s="272">
        <v>313</v>
      </c>
      <c r="J28" s="270">
        <v>289</v>
      </c>
      <c r="K28" s="271">
        <v>11</v>
      </c>
      <c r="L28" s="272">
        <v>635</v>
      </c>
      <c r="M28" s="270">
        <v>110</v>
      </c>
      <c r="N28" s="272">
        <v>66</v>
      </c>
      <c r="O28" s="270">
        <v>70</v>
      </c>
      <c r="P28" s="271">
        <v>40</v>
      </c>
      <c r="Q28" s="272">
        <v>259</v>
      </c>
    </row>
    <row r="29" spans="1:17" ht="15.75">
      <c r="A29" s="161" t="s">
        <v>200</v>
      </c>
      <c r="B29" s="270">
        <v>514</v>
      </c>
      <c r="C29" s="271">
        <v>12</v>
      </c>
      <c r="D29" s="272">
        <v>228</v>
      </c>
      <c r="E29" s="270">
        <v>50</v>
      </c>
      <c r="F29" s="272">
        <v>15</v>
      </c>
      <c r="G29" s="270">
        <v>54</v>
      </c>
      <c r="H29" s="271">
        <v>10</v>
      </c>
      <c r="I29" s="272">
        <v>78</v>
      </c>
      <c r="J29" s="270">
        <v>421</v>
      </c>
      <c r="K29" s="271">
        <v>20</v>
      </c>
      <c r="L29" s="272">
        <v>192</v>
      </c>
      <c r="M29" s="270">
        <v>62</v>
      </c>
      <c r="N29" s="272">
        <v>11</v>
      </c>
      <c r="O29" s="270">
        <v>37</v>
      </c>
      <c r="P29" s="271">
        <v>10</v>
      </c>
      <c r="Q29" s="272">
        <v>5577</v>
      </c>
    </row>
    <row r="30" spans="1:17" ht="15.75">
      <c r="A30" s="165" t="s">
        <v>201</v>
      </c>
      <c r="B30" s="270">
        <v>87</v>
      </c>
      <c r="C30" s="271">
        <v>14</v>
      </c>
      <c r="D30" s="272">
        <v>163</v>
      </c>
      <c r="E30" s="270">
        <v>21</v>
      </c>
      <c r="F30" s="272">
        <v>41</v>
      </c>
      <c r="G30" s="270">
        <v>25</v>
      </c>
      <c r="H30" s="271">
        <v>23</v>
      </c>
      <c r="I30" s="272">
        <v>113</v>
      </c>
      <c r="J30" s="270">
        <v>91</v>
      </c>
      <c r="K30" s="271">
        <v>13</v>
      </c>
      <c r="L30" s="272">
        <v>183</v>
      </c>
      <c r="M30" s="270">
        <v>24</v>
      </c>
      <c r="N30" s="272">
        <v>39</v>
      </c>
      <c r="O30" s="270">
        <v>18</v>
      </c>
      <c r="P30" s="271">
        <v>29</v>
      </c>
      <c r="Q30" s="272">
        <v>144</v>
      </c>
    </row>
    <row r="31" spans="1:17" ht="15.75">
      <c r="A31" s="161" t="s">
        <v>202</v>
      </c>
      <c r="B31" s="270">
        <v>218</v>
      </c>
      <c r="C31" s="271">
        <v>7</v>
      </c>
      <c r="D31" s="272">
        <v>86</v>
      </c>
      <c r="E31" s="270">
        <v>2</v>
      </c>
      <c r="F31" s="272">
        <v>15</v>
      </c>
      <c r="G31" s="270">
        <v>13</v>
      </c>
      <c r="H31" s="271">
        <v>13</v>
      </c>
      <c r="I31" s="272">
        <v>70</v>
      </c>
      <c r="J31" s="270">
        <v>177</v>
      </c>
      <c r="K31" s="271">
        <v>6</v>
      </c>
      <c r="L31" s="272">
        <v>125</v>
      </c>
      <c r="M31" s="270">
        <v>1</v>
      </c>
      <c r="N31" s="272">
        <v>9</v>
      </c>
      <c r="O31" s="270">
        <v>13</v>
      </c>
      <c r="P31" s="271">
        <v>10</v>
      </c>
      <c r="Q31" s="272">
        <v>79</v>
      </c>
    </row>
    <row r="32" spans="1:17" ht="15.75">
      <c r="A32" s="165" t="s">
        <v>203</v>
      </c>
      <c r="B32" s="270">
        <v>56</v>
      </c>
      <c r="C32" s="271">
        <v>6</v>
      </c>
      <c r="D32" s="272">
        <v>93</v>
      </c>
      <c r="E32" s="270">
        <v>11</v>
      </c>
      <c r="F32" s="272">
        <v>6</v>
      </c>
      <c r="G32" s="270">
        <v>6</v>
      </c>
      <c r="H32" s="271">
        <v>6</v>
      </c>
      <c r="I32" s="272">
        <v>65</v>
      </c>
      <c r="J32" s="270">
        <v>29</v>
      </c>
      <c r="K32" s="271">
        <v>1</v>
      </c>
      <c r="L32" s="272">
        <v>69</v>
      </c>
      <c r="M32" s="270">
        <v>5</v>
      </c>
      <c r="N32" s="272">
        <v>14</v>
      </c>
      <c r="O32" s="270">
        <v>3</v>
      </c>
      <c r="P32" s="271">
        <v>3</v>
      </c>
      <c r="Q32" s="272">
        <v>66</v>
      </c>
    </row>
    <row r="33" spans="1:17" ht="15.75">
      <c r="A33" s="161" t="s">
        <v>204</v>
      </c>
      <c r="B33" s="270">
        <v>159</v>
      </c>
      <c r="C33" s="271">
        <v>54</v>
      </c>
      <c r="D33" s="272">
        <v>116</v>
      </c>
      <c r="E33" s="270">
        <v>29</v>
      </c>
      <c r="F33" s="272">
        <v>76</v>
      </c>
      <c r="G33" s="270">
        <v>16</v>
      </c>
      <c r="H33" s="271">
        <v>26</v>
      </c>
      <c r="I33" s="272">
        <v>210</v>
      </c>
      <c r="J33" s="270">
        <v>140</v>
      </c>
      <c r="K33" s="271">
        <v>36</v>
      </c>
      <c r="L33" s="272">
        <v>133</v>
      </c>
      <c r="M33" s="270">
        <v>22</v>
      </c>
      <c r="N33" s="272">
        <v>50</v>
      </c>
      <c r="O33" s="270">
        <v>23</v>
      </c>
      <c r="P33" s="271">
        <v>28</v>
      </c>
      <c r="Q33" s="272">
        <v>261</v>
      </c>
    </row>
    <row r="34" spans="1:17" ht="15.75">
      <c r="A34" s="165" t="s">
        <v>205</v>
      </c>
      <c r="B34" s="270">
        <v>316</v>
      </c>
      <c r="C34" s="271">
        <v>7</v>
      </c>
      <c r="D34" s="272">
        <v>833</v>
      </c>
      <c r="E34" s="270">
        <v>88</v>
      </c>
      <c r="F34" s="272">
        <v>32</v>
      </c>
      <c r="G34" s="270">
        <v>67</v>
      </c>
      <c r="H34" s="271">
        <v>28</v>
      </c>
      <c r="I34" s="272">
        <v>615</v>
      </c>
      <c r="J34" s="270">
        <v>263</v>
      </c>
      <c r="K34" s="271">
        <v>3</v>
      </c>
      <c r="L34" s="272">
        <v>715</v>
      </c>
      <c r="M34" s="270">
        <v>77</v>
      </c>
      <c r="N34" s="272">
        <v>29</v>
      </c>
      <c r="O34" s="270">
        <v>56</v>
      </c>
      <c r="P34" s="271">
        <v>30</v>
      </c>
      <c r="Q34" s="272">
        <v>335</v>
      </c>
    </row>
    <row r="35" spans="1:17" ht="15.75">
      <c r="A35" s="161" t="s">
        <v>206</v>
      </c>
      <c r="B35" s="270">
        <v>644</v>
      </c>
      <c r="C35" s="271">
        <v>18</v>
      </c>
      <c r="D35" s="272">
        <v>530</v>
      </c>
      <c r="E35" s="270">
        <v>106</v>
      </c>
      <c r="F35" s="272">
        <v>20</v>
      </c>
      <c r="G35" s="270">
        <v>98</v>
      </c>
      <c r="H35" s="271">
        <v>16</v>
      </c>
      <c r="I35" s="272">
        <v>209</v>
      </c>
      <c r="J35" s="270">
        <v>565</v>
      </c>
      <c r="K35" s="271">
        <v>6</v>
      </c>
      <c r="L35" s="272">
        <v>374</v>
      </c>
      <c r="M35" s="270">
        <v>106</v>
      </c>
      <c r="N35" s="272">
        <v>18</v>
      </c>
      <c r="O35" s="270">
        <v>77</v>
      </c>
      <c r="P35" s="271">
        <v>16</v>
      </c>
      <c r="Q35" s="272">
        <v>180</v>
      </c>
    </row>
    <row r="36" spans="1:17" ht="15.75">
      <c r="A36" s="165" t="s">
        <v>207</v>
      </c>
      <c r="B36" s="270">
        <v>90</v>
      </c>
      <c r="C36" s="271">
        <v>21</v>
      </c>
      <c r="D36" s="272">
        <v>69</v>
      </c>
      <c r="E36" s="270">
        <v>30</v>
      </c>
      <c r="F36" s="272">
        <v>17</v>
      </c>
      <c r="G36" s="270">
        <v>16</v>
      </c>
      <c r="H36" s="271">
        <v>5</v>
      </c>
      <c r="I36" s="272">
        <v>54</v>
      </c>
      <c r="J36" s="270">
        <v>66</v>
      </c>
      <c r="K36" s="271">
        <v>7</v>
      </c>
      <c r="L36" s="272">
        <v>73</v>
      </c>
      <c r="M36" s="270">
        <v>19</v>
      </c>
      <c r="N36" s="272">
        <v>16</v>
      </c>
      <c r="O36" s="270">
        <v>18</v>
      </c>
      <c r="P36" s="271">
        <v>1</v>
      </c>
      <c r="Q36" s="272">
        <v>52</v>
      </c>
    </row>
    <row r="37" spans="1:17" ht="15.75">
      <c r="A37" s="161" t="s">
        <v>208</v>
      </c>
      <c r="B37" s="270">
        <v>28</v>
      </c>
      <c r="C37" s="271">
        <v>6</v>
      </c>
      <c r="D37" s="272">
        <v>36</v>
      </c>
      <c r="E37" s="270">
        <v>9</v>
      </c>
      <c r="F37" s="272">
        <v>7</v>
      </c>
      <c r="G37" s="270">
        <v>6</v>
      </c>
      <c r="H37" s="271">
        <v>3</v>
      </c>
      <c r="I37" s="272">
        <v>28</v>
      </c>
      <c r="J37" s="270">
        <v>13</v>
      </c>
      <c r="K37" s="271">
        <v>9</v>
      </c>
      <c r="L37" s="272">
        <v>18</v>
      </c>
      <c r="M37" s="270">
        <v>6</v>
      </c>
      <c r="N37" s="272">
        <v>5</v>
      </c>
      <c r="O37" s="270">
        <v>4</v>
      </c>
      <c r="P37" s="271">
        <v>1</v>
      </c>
      <c r="Q37" s="272">
        <v>11</v>
      </c>
    </row>
    <row r="38" spans="1:17" ht="15.75">
      <c r="A38" s="165" t="s">
        <v>209</v>
      </c>
      <c r="B38" s="270">
        <v>40</v>
      </c>
      <c r="C38" s="271">
        <v>5</v>
      </c>
      <c r="D38" s="272">
        <v>61</v>
      </c>
      <c r="E38" s="270">
        <v>5</v>
      </c>
      <c r="F38" s="272">
        <v>4</v>
      </c>
      <c r="G38" s="270">
        <v>1</v>
      </c>
      <c r="H38" s="271">
        <v>1</v>
      </c>
      <c r="I38" s="272">
        <v>167</v>
      </c>
      <c r="J38" s="270">
        <v>43</v>
      </c>
      <c r="K38" s="271">
        <v>2</v>
      </c>
      <c r="L38" s="272">
        <v>60</v>
      </c>
      <c r="M38" s="270">
        <v>1</v>
      </c>
      <c r="N38" s="272">
        <v>0</v>
      </c>
      <c r="O38" s="270">
        <v>3</v>
      </c>
      <c r="P38" s="271">
        <v>0</v>
      </c>
      <c r="Q38" s="272">
        <v>23</v>
      </c>
    </row>
    <row r="39" spans="1:17" ht="15.75">
      <c r="A39" s="161" t="s">
        <v>210</v>
      </c>
      <c r="B39" s="270">
        <v>430</v>
      </c>
      <c r="C39" s="271">
        <v>12</v>
      </c>
      <c r="D39" s="272">
        <v>271</v>
      </c>
      <c r="E39" s="270">
        <v>104</v>
      </c>
      <c r="F39" s="272">
        <v>27</v>
      </c>
      <c r="G39" s="270">
        <v>61</v>
      </c>
      <c r="H39" s="271">
        <v>13</v>
      </c>
      <c r="I39" s="272">
        <v>322</v>
      </c>
      <c r="J39" s="270">
        <v>383</v>
      </c>
      <c r="K39" s="271">
        <v>10</v>
      </c>
      <c r="L39" s="272">
        <v>463</v>
      </c>
      <c r="M39" s="270">
        <v>69</v>
      </c>
      <c r="N39" s="272">
        <v>23</v>
      </c>
      <c r="O39" s="270">
        <v>62</v>
      </c>
      <c r="P39" s="271">
        <v>8</v>
      </c>
      <c r="Q39" s="272">
        <v>195</v>
      </c>
    </row>
    <row r="40" spans="1:17" ht="15.75">
      <c r="A40" s="165" t="s">
        <v>211</v>
      </c>
      <c r="B40" s="270">
        <v>162</v>
      </c>
      <c r="C40" s="271">
        <v>12</v>
      </c>
      <c r="D40" s="272">
        <v>83</v>
      </c>
      <c r="E40" s="270">
        <v>23</v>
      </c>
      <c r="F40" s="272">
        <v>18</v>
      </c>
      <c r="G40" s="270">
        <v>21</v>
      </c>
      <c r="H40" s="271">
        <v>27</v>
      </c>
      <c r="I40" s="272">
        <v>189</v>
      </c>
      <c r="J40" s="270">
        <v>92</v>
      </c>
      <c r="K40" s="271">
        <v>17</v>
      </c>
      <c r="L40" s="272">
        <v>104</v>
      </c>
      <c r="M40" s="270">
        <v>25</v>
      </c>
      <c r="N40" s="272">
        <v>32</v>
      </c>
      <c r="O40" s="270">
        <v>12</v>
      </c>
      <c r="P40" s="271">
        <v>14</v>
      </c>
      <c r="Q40" s="272">
        <v>82</v>
      </c>
    </row>
    <row r="41" spans="1:17" ht="15.75">
      <c r="A41" s="161" t="s">
        <v>212</v>
      </c>
      <c r="B41" s="270">
        <v>686</v>
      </c>
      <c r="C41" s="271">
        <v>13</v>
      </c>
      <c r="D41" s="272">
        <v>401</v>
      </c>
      <c r="E41" s="270">
        <v>173</v>
      </c>
      <c r="F41" s="272">
        <v>41</v>
      </c>
      <c r="G41" s="270">
        <v>124</v>
      </c>
      <c r="H41" s="271">
        <v>31</v>
      </c>
      <c r="I41" s="272">
        <v>546</v>
      </c>
      <c r="J41" s="270">
        <v>585</v>
      </c>
      <c r="K41" s="271">
        <v>2</v>
      </c>
      <c r="L41" s="272">
        <v>387</v>
      </c>
      <c r="M41" s="270">
        <v>154</v>
      </c>
      <c r="N41" s="272">
        <v>23</v>
      </c>
      <c r="O41" s="270">
        <v>132</v>
      </c>
      <c r="P41" s="271">
        <v>18</v>
      </c>
      <c r="Q41" s="272">
        <v>330</v>
      </c>
    </row>
    <row r="42" spans="1:17" ht="15.75">
      <c r="A42" s="165" t="s">
        <v>213</v>
      </c>
      <c r="B42" s="270">
        <v>13500</v>
      </c>
      <c r="C42" s="271">
        <v>33</v>
      </c>
      <c r="D42" s="272">
        <v>13892</v>
      </c>
      <c r="E42" s="270">
        <v>5611</v>
      </c>
      <c r="F42" s="272">
        <v>240</v>
      </c>
      <c r="G42" s="270">
        <v>4180</v>
      </c>
      <c r="H42" s="271">
        <v>206</v>
      </c>
      <c r="I42" s="272">
        <v>4408</v>
      </c>
      <c r="J42" s="270">
        <v>11719</v>
      </c>
      <c r="K42" s="271">
        <v>43</v>
      </c>
      <c r="L42" s="272">
        <v>11137</v>
      </c>
      <c r="M42" s="270">
        <v>4987</v>
      </c>
      <c r="N42" s="272">
        <v>279</v>
      </c>
      <c r="O42" s="270">
        <v>3753</v>
      </c>
      <c r="P42" s="271">
        <v>148</v>
      </c>
      <c r="Q42" s="272">
        <v>4466</v>
      </c>
    </row>
    <row r="43" spans="1:17" ht="15.75">
      <c r="A43" s="161" t="s">
        <v>214</v>
      </c>
      <c r="B43" s="270">
        <v>2433</v>
      </c>
      <c r="C43" s="271">
        <v>48</v>
      </c>
      <c r="D43" s="272">
        <v>1323</v>
      </c>
      <c r="E43" s="270">
        <v>790</v>
      </c>
      <c r="F43" s="272">
        <v>144</v>
      </c>
      <c r="G43" s="270">
        <v>649</v>
      </c>
      <c r="H43" s="271">
        <v>87</v>
      </c>
      <c r="I43" s="272">
        <v>576</v>
      </c>
      <c r="J43" s="270">
        <v>2009</v>
      </c>
      <c r="K43" s="271">
        <v>41</v>
      </c>
      <c r="L43" s="272">
        <v>1226</v>
      </c>
      <c r="M43" s="270">
        <v>744</v>
      </c>
      <c r="N43" s="272">
        <v>111</v>
      </c>
      <c r="O43" s="270">
        <v>601</v>
      </c>
      <c r="P43" s="271">
        <v>82</v>
      </c>
      <c r="Q43" s="272">
        <v>764</v>
      </c>
    </row>
    <row r="44" spans="1:17" ht="15.75">
      <c r="A44" s="165" t="s">
        <v>215</v>
      </c>
      <c r="B44" s="270">
        <v>38</v>
      </c>
      <c r="C44" s="271">
        <v>6</v>
      </c>
      <c r="D44" s="272">
        <v>87</v>
      </c>
      <c r="E44" s="270">
        <v>10</v>
      </c>
      <c r="F44" s="272">
        <v>9</v>
      </c>
      <c r="G44" s="270">
        <v>9</v>
      </c>
      <c r="H44" s="271">
        <v>6</v>
      </c>
      <c r="I44" s="272">
        <v>23</v>
      </c>
      <c r="J44" s="270">
        <v>26</v>
      </c>
      <c r="K44" s="271">
        <v>6</v>
      </c>
      <c r="L44" s="272">
        <v>50</v>
      </c>
      <c r="M44" s="270">
        <v>11</v>
      </c>
      <c r="N44" s="272">
        <v>4</v>
      </c>
      <c r="O44" s="270">
        <v>10</v>
      </c>
      <c r="P44" s="271">
        <v>1</v>
      </c>
      <c r="Q44" s="272">
        <v>33</v>
      </c>
    </row>
    <row r="45" spans="1:17" ht="15.75">
      <c r="A45" s="161" t="s">
        <v>216</v>
      </c>
      <c r="B45" s="270">
        <v>92</v>
      </c>
      <c r="C45" s="271">
        <v>17</v>
      </c>
      <c r="D45" s="272">
        <v>88</v>
      </c>
      <c r="E45" s="270">
        <v>22</v>
      </c>
      <c r="F45" s="272">
        <v>14</v>
      </c>
      <c r="G45" s="270">
        <v>7</v>
      </c>
      <c r="H45" s="271">
        <v>12</v>
      </c>
      <c r="I45" s="272">
        <v>81</v>
      </c>
      <c r="J45" s="270">
        <v>59</v>
      </c>
      <c r="K45" s="271">
        <v>10</v>
      </c>
      <c r="L45" s="272">
        <v>64</v>
      </c>
      <c r="M45" s="270">
        <v>11</v>
      </c>
      <c r="N45" s="272">
        <v>13</v>
      </c>
      <c r="O45" s="270">
        <v>18</v>
      </c>
      <c r="P45" s="271">
        <v>14</v>
      </c>
      <c r="Q45" s="272">
        <v>57</v>
      </c>
    </row>
    <row r="46" spans="1:17" ht="15.75">
      <c r="A46" s="165" t="s">
        <v>217</v>
      </c>
      <c r="B46" s="270">
        <v>622</v>
      </c>
      <c r="C46" s="271">
        <v>28</v>
      </c>
      <c r="D46" s="272">
        <v>459</v>
      </c>
      <c r="E46" s="270">
        <v>134</v>
      </c>
      <c r="F46" s="272">
        <v>49</v>
      </c>
      <c r="G46" s="270">
        <v>128</v>
      </c>
      <c r="H46" s="271">
        <v>26</v>
      </c>
      <c r="I46" s="272">
        <v>264</v>
      </c>
      <c r="J46" s="270">
        <v>403</v>
      </c>
      <c r="K46" s="271">
        <v>25</v>
      </c>
      <c r="L46" s="272">
        <v>336</v>
      </c>
      <c r="M46" s="270">
        <v>96</v>
      </c>
      <c r="N46" s="272">
        <v>30</v>
      </c>
      <c r="O46" s="270">
        <v>79</v>
      </c>
      <c r="P46" s="271">
        <v>24</v>
      </c>
      <c r="Q46" s="272">
        <v>193</v>
      </c>
    </row>
    <row r="47" spans="1:17" ht="15.75">
      <c r="A47" s="161" t="s">
        <v>218</v>
      </c>
      <c r="B47" s="270">
        <v>102</v>
      </c>
      <c r="C47" s="271">
        <v>7</v>
      </c>
      <c r="D47" s="272">
        <v>202</v>
      </c>
      <c r="E47" s="270">
        <v>17</v>
      </c>
      <c r="F47" s="272">
        <v>15</v>
      </c>
      <c r="G47" s="270">
        <v>8</v>
      </c>
      <c r="H47" s="271">
        <v>5</v>
      </c>
      <c r="I47" s="272">
        <v>84</v>
      </c>
      <c r="J47" s="270">
        <v>65</v>
      </c>
      <c r="K47" s="271">
        <v>11</v>
      </c>
      <c r="L47" s="272">
        <v>209</v>
      </c>
      <c r="M47" s="270">
        <v>12</v>
      </c>
      <c r="N47" s="272">
        <v>14</v>
      </c>
      <c r="O47" s="270">
        <v>10</v>
      </c>
      <c r="P47" s="271">
        <v>5</v>
      </c>
      <c r="Q47" s="272">
        <v>74</v>
      </c>
    </row>
    <row r="48" spans="1:17" ht="15.75">
      <c r="A48" s="165" t="s">
        <v>219</v>
      </c>
      <c r="B48" s="270">
        <v>65</v>
      </c>
      <c r="C48" s="271">
        <v>7</v>
      </c>
      <c r="D48" s="272">
        <v>50</v>
      </c>
      <c r="E48" s="270">
        <v>17</v>
      </c>
      <c r="F48" s="272">
        <v>9</v>
      </c>
      <c r="G48" s="270">
        <v>13</v>
      </c>
      <c r="H48" s="271">
        <v>5</v>
      </c>
      <c r="I48" s="272">
        <v>57</v>
      </c>
      <c r="J48" s="270">
        <v>32</v>
      </c>
      <c r="K48" s="271">
        <v>3</v>
      </c>
      <c r="L48" s="272">
        <v>58</v>
      </c>
      <c r="M48" s="270">
        <v>10</v>
      </c>
      <c r="N48" s="272">
        <v>8</v>
      </c>
      <c r="O48" s="270">
        <v>12</v>
      </c>
      <c r="P48" s="271">
        <v>7</v>
      </c>
      <c r="Q48" s="272">
        <v>50</v>
      </c>
    </row>
    <row r="49" spans="1:17" ht="15.75">
      <c r="A49" s="161" t="s">
        <v>220</v>
      </c>
      <c r="B49" s="270">
        <v>770</v>
      </c>
      <c r="C49" s="271">
        <v>10</v>
      </c>
      <c r="D49" s="272">
        <v>366</v>
      </c>
      <c r="E49" s="270">
        <v>237</v>
      </c>
      <c r="F49" s="272">
        <v>60</v>
      </c>
      <c r="G49" s="270">
        <v>115</v>
      </c>
      <c r="H49" s="271">
        <v>31</v>
      </c>
      <c r="I49" s="272">
        <v>191</v>
      </c>
      <c r="J49" s="270">
        <v>690</v>
      </c>
      <c r="K49" s="271">
        <v>4</v>
      </c>
      <c r="L49" s="272">
        <v>348</v>
      </c>
      <c r="M49" s="270">
        <v>184</v>
      </c>
      <c r="N49" s="272">
        <v>39</v>
      </c>
      <c r="O49" s="270">
        <v>88</v>
      </c>
      <c r="P49" s="271">
        <v>31</v>
      </c>
      <c r="Q49" s="272">
        <v>204</v>
      </c>
    </row>
    <row r="50" spans="1:17" ht="15.75">
      <c r="A50" s="165" t="s">
        <v>221</v>
      </c>
      <c r="B50" s="270">
        <v>886</v>
      </c>
      <c r="C50" s="271">
        <v>77</v>
      </c>
      <c r="D50" s="272">
        <v>437</v>
      </c>
      <c r="E50" s="270">
        <v>153</v>
      </c>
      <c r="F50" s="272">
        <v>86</v>
      </c>
      <c r="G50" s="270">
        <v>117</v>
      </c>
      <c r="H50" s="271">
        <v>54</v>
      </c>
      <c r="I50" s="272">
        <v>385</v>
      </c>
      <c r="J50" s="270">
        <v>590</v>
      </c>
      <c r="K50" s="271">
        <v>43</v>
      </c>
      <c r="L50" s="272">
        <v>387</v>
      </c>
      <c r="M50" s="270">
        <v>117</v>
      </c>
      <c r="N50" s="272">
        <v>75</v>
      </c>
      <c r="O50" s="270">
        <v>103</v>
      </c>
      <c r="P50" s="271">
        <v>46</v>
      </c>
      <c r="Q50" s="272">
        <v>547</v>
      </c>
    </row>
    <row r="51" spans="1:17" ht="15.75">
      <c r="A51" s="161" t="s">
        <v>222</v>
      </c>
      <c r="B51" s="270">
        <v>134</v>
      </c>
      <c r="C51" s="271">
        <v>16</v>
      </c>
      <c r="D51" s="272">
        <v>212</v>
      </c>
      <c r="E51" s="270">
        <v>12</v>
      </c>
      <c r="F51" s="272">
        <v>27</v>
      </c>
      <c r="G51" s="270">
        <v>13</v>
      </c>
      <c r="H51" s="271">
        <v>16</v>
      </c>
      <c r="I51" s="272">
        <v>139</v>
      </c>
      <c r="J51" s="270">
        <v>121</v>
      </c>
      <c r="K51" s="271">
        <v>7</v>
      </c>
      <c r="L51" s="272">
        <v>183</v>
      </c>
      <c r="M51" s="270">
        <v>15</v>
      </c>
      <c r="N51" s="272">
        <v>25</v>
      </c>
      <c r="O51" s="270">
        <v>13</v>
      </c>
      <c r="P51" s="271">
        <v>13</v>
      </c>
      <c r="Q51" s="272">
        <v>215</v>
      </c>
    </row>
    <row r="52" spans="1:17" ht="15.75">
      <c r="A52" s="165" t="s">
        <v>223</v>
      </c>
      <c r="B52" s="270">
        <v>243</v>
      </c>
      <c r="C52" s="271">
        <v>9</v>
      </c>
      <c r="D52" s="272">
        <v>203</v>
      </c>
      <c r="E52" s="270">
        <v>54</v>
      </c>
      <c r="F52" s="272">
        <v>10</v>
      </c>
      <c r="G52" s="270">
        <v>30</v>
      </c>
      <c r="H52" s="271">
        <v>7</v>
      </c>
      <c r="I52" s="272">
        <v>81</v>
      </c>
      <c r="J52" s="270">
        <v>192</v>
      </c>
      <c r="K52" s="271">
        <v>5</v>
      </c>
      <c r="L52" s="272">
        <v>169</v>
      </c>
      <c r="M52" s="270">
        <v>34</v>
      </c>
      <c r="N52" s="272">
        <v>11</v>
      </c>
      <c r="O52" s="270">
        <v>38</v>
      </c>
      <c r="P52" s="271">
        <v>12</v>
      </c>
      <c r="Q52" s="272">
        <v>149</v>
      </c>
    </row>
    <row r="53" spans="1:17" ht="15.75">
      <c r="A53" s="161" t="s">
        <v>224</v>
      </c>
      <c r="B53" s="270">
        <v>312</v>
      </c>
      <c r="C53" s="271">
        <v>25</v>
      </c>
      <c r="D53" s="272">
        <v>462</v>
      </c>
      <c r="E53" s="270">
        <v>82</v>
      </c>
      <c r="F53" s="272">
        <v>44</v>
      </c>
      <c r="G53" s="270">
        <v>38</v>
      </c>
      <c r="H53" s="271">
        <v>13</v>
      </c>
      <c r="I53" s="272">
        <v>356</v>
      </c>
      <c r="J53" s="270">
        <v>264</v>
      </c>
      <c r="K53" s="271">
        <v>19</v>
      </c>
      <c r="L53" s="272">
        <v>381</v>
      </c>
      <c r="M53" s="270">
        <v>47</v>
      </c>
      <c r="N53" s="272">
        <v>22</v>
      </c>
      <c r="O53" s="270">
        <v>42</v>
      </c>
      <c r="P53" s="271">
        <v>36</v>
      </c>
      <c r="Q53" s="272">
        <v>393</v>
      </c>
    </row>
    <row r="54" spans="1:17" ht="15.75">
      <c r="A54" s="165" t="s">
        <v>225</v>
      </c>
      <c r="B54" s="270">
        <v>295</v>
      </c>
      <c r="C54" s="271">
        <v>9</v>
      </c>
      <c r="D54" s="272">
        <v>405</v>
      </c>
      <c r="E54" s="270">
        <v>37</v>
      </c>
      <c r="F54" s="272">
        <v>29</v>
      </c>
      <c r="G54" s="270">
        <v>21</v>
      </c>
      <c r="H54" s="271">
        <v>14</v>
      </c>
      <c r="I54" s="272">
        <v>225</v>
      </c>
      <c r="J54" s="270">
        <v>240</v>
      </c>
      <c r="K54" s="271">
        <v>11</v>
      </c>
      <c r="L54" s="272">
        <v>355</v>
      </c>
      <c r="M54" s="270">
        <v>35</v>
      </c>
      <c r="N54" s="272">
        <v>34</v>
      </c>
      <c r="O54" s="270">
        <v>25</v>
      </c>
      <c r="P54" s="271">
        <v>12</v>
      </c>
      <c r="Q54" s="272">
        <v>213</v>
      </c>
    </row>
    <row r="55" spans="1:17" ht="15.75">
      <c r="A55" s="161" t="s">
        <v>226</v>
      </c>
      <c r="B55" s="270">
        <v>202</v>
      </c>
      <c r="C55" s="271">
        <v>16</v>
      </c>
      <c r="D55" s="272">
        <v>59</v>
      </c>
      <c r="E55" s="270">
        <v>16</v>
      </c>
      <c r="F55" s="272">
        <v>12</v>
      </c>
      <c r="G55" s="270">
        <v>5</v>
      </c>
      <c r="H55" s="271">
        <v>1</v>
      </c>
      <c r="I55" s="272">
        <v>31</v>
      </c>
      <c r="J55" s="270">
        <v>154</v>
      </c>
      <c r="K55" s="271">
        <v>9</v>
      </c>
      <c r="L55" s="272">
        <v>49</v>
      </c>
      <c r="M55" s="270">
        <v>7</v>
      </c>
      <c r="N55" s="272">
        <v>6</v>
      </c>
      <c r="O55" s="270">
        <v>5</v>
      </c>
      <c r="P55" s="271">
        <v>3</v>
      </c>
      <c r="Q55" s="272">
        <v>54</v>
      </c>
    </row>
    <row r="56" spans="1:17" ht="15.75">
      <c r="A56" s="165" t="s">
        <v>227</v>
      </c>
      <c r="B56" s="270">
        <v>590</v>
      </c>
      <c r="C56" s="271">
        <v>16</v>
      </c>
      <c r="D56" s="272">
        <v>896</v>
      </c>
      <c r="E56" s="270">
        <v>164</v>
      </c>
      <c r="F56" s="272">
        <v>33</v>
      </c>
      <c r="G56" s="270">
        <v>73</v>
      </c>
      <c r="H56" s="271">
        <v>25</v>
      </c>
      <c r="I56" s="272">
        <v>464</v>
      </c>
      <c r="J56" s="270">
        <v>459</v>
      </c>
      <c r="K56" s="271">
        <v>10</v>
      </c>
      <c r="L56" s="272">
        <v>684</v>
      </c>
      <c r="M56" s="270">
        <v>111</v>
      </c>
      <c r="N56" s="272">
        <v>29</v>
      </c>
      <c r="O56" s="270">
        <v>69</v>
      </c>
      <c r="P56" s="271">
        <v>8</v>
      </c>
      <c r="Q56" s="272">
        <v>223</v>
      </c>
    </row>
    <row r="57" spans="1:17" ht="15.75">
      <c r="A57" s="161" t="s">
        <v>228</v>
      </c>
      <c r="B57" s="270">
        <v>67</v>
      </c>
      <c r="C57" s="271">
        <v>57</v>
      </c>
      <c r="D57" s="272">
        <v>25</v>
      </c>
      <c r="E57" s="270">
        <v>9</v>
      </c>
      <c r="F57" s="272">
        <v>26</v>
      </c>
      <c r="G57" s="270">
        <v>2</v>
      </c>
      <c r="H57" s="271">
        <v>0</v>
      </c>
      <c r="I57" s="272">
        <v>28</v>
      </c>
      <c r="J57" s="270">
        <v>48</v>
      </c>
      <c r="K57" s="271">
        <v>36</v>
      </c>
      <c r="L57" s="272">
        <v>15</v>
      </c>
      <c r="M57" s="270">
        <v>6</v>
      </c>
      <c r="N57" s="272">
        <v>7</v>
      </c>
      <c r="O57" s="270">
        <v>1</v>
      </c>
      <c r="P57" s="271">
        <v>2</v>
      </c>
      <c r="Q57" s="272">
        <v>50</v>
      </c>
    </row>
    <row r="58" spans="1:17" ht="15.75">
      <c r="A58" s="165" t="s">
        <v>229</v>
      </c>
      <c r="B58" s="270">
        <v>102</v>
      </c>
      <c r="C58" s="271">
        <v>65</v>
      </c>
      <c r="D58" s="272">
        <v>163</v>
      </c>
      <c r="E58" s="270">
        <v>17</v>
      </c>
      <c r="F58" s="272">
        <v>33</v>
      </c>
      <c r="G58" s="270">
        <v>12</v>
      </c>
      <c r="H58" s="271">
        <v>18</v>
      </c>
      <c r="I58" s="272">
        <v>563</v>
      </c>
      <c r="J58" s="270">
        <v>77</v>
      </c>
      <c r="K58" s="271">
        <v>41</v>
      </c>
      <c r="L58" s="272">
        <v>100</v>
      </c>
      <c r="M58" s="270">
        <v>16</v>
      </c>
      <c r="N58" s="272">
        <v>21</v>
      </c>
      <c r="O58" s="270">
        <v>8</v>
      </c>
      <c r="P58" s="271">
        <v>10</v>
      </c>
      <c r="Q58" s="272">
        <v>147</v>
      </c>
    </row>
    <row r="59" spans="1:17" ht="15.75">
      <c r="A59" s="161" t="s">
        <v>230</v>
      </c>
      <c r="B59" s="270">
        <v>79</v>
      </c>
      <c r="C59" s="271">
        <v>10</v>
      </c>
      <c r="D59" s="272">
        <v>52</v>
      </c>
      <c r="E59" s="270">
        <v>23</v>
      </c>
      <c r="F59" s="272">
        <v>10</v>
      </c>
      <c r="G59" s="270">
        <v>9</v>
      </c>
      <c r="H59" s="271">
        <v>5</v>
      </c>
      <c r="I59" s="272">
        <v>16</v>
      </c>
      <c r="J59" s="270">
        <v>54</v>
      </c>
      <c r="K59" s="271">
        <v>0</v>
      </c>
      <c r="L59" s="272">
        <v>54</v>
      </c>
      <c r="M59" s="270">
        <v>16</v>
      </c>
      <c r="N59" s="272">
        <v>17</v>
      </c>
      <c r="O59" s="270">
        <v>12</v>
      </c>
      <c r="P59" s="271">
        <v>5</v>
      </c>
      <c r="Q59" s="272">
        <v>86</v>
      </c>
    </row>
    <row r="60" spans="1:17" ht="15.75">
      <c r="A60" s="165" t="s">
        <v>231</v>
      </c>
      <c r="B60" s="270">
        <v>140</v>
      </c>
      <c r="C60" s="271">
        <v>8</v>
      </c>
      <c r="D60" s="272">
        <v>236</v>
      </c>
      <c r="E60" s="270">
        <v>39</v>
      </c>
      <c r="F60" s="272">
        <v>19</v>
      </c>
      <c r="G60" s="270">
        <v>35</v>
      </c>
      <c r="H60" s="271">
        <v>9</v>
      </c>
      <c r="I60" s="272">
        <v>224</v>
      </c>
      <c r="J60" s="270">
        <v>134</v>
      </c>
      <c r="K60" s="271">
        <v>9</v>
      </c>
      <c r="L60" s="272">
        <v>307</v>
      </c>
      <c r="M60" s="270">
        <v>33</v>
      </c>
      <c r="N60" s="272">
        <v>14</v>
      </c>
      <c r="O60" s="270">
        <v>25</v>
      </c>
      <c r="P60" s="271">
        <v>11</v>
      </c>
      <c r="Q60" s="272">
        <v>457</v>
      </c>
    </row>
    <row r="61" spans="1:17" ht="15.75">
      <c r="A61" s="161" t="s">
        <v>232</v>
      </c>
      <c r="B61" s="270">
        <v>91</v>
      </c>
      <c r="C61" s="271">
        <v>13</v>
      </c>
      <c r="D61" s="272">
        <v>80</v>
      </c>
      <c r="E61" s="270">
        <v>31</v>
      </c>
      <c r="F61" s="272">
        <v>4</v>
      </c>
      <c r="G61" s="270">
        <v>12</v>
      </c>
      <c r="H61" s="271">
        <v>10</v>
      </c>
      <c r="I61" s="272">
        <v>107</v>
      </c>
      <c r="J61" s="270">
        <v>74</v>
      </c>
      <c r="K61" s="271">
        <v>7</v>
      </c>
      <c r="L61" s="272">
        <v>71</v>
      </c>
      <c r="M61" s="270">
        <v>17</v>
      </c>
      <c r="N61" s="272">
        <v>12</v>
      </c>
      <c r="O61" s="270">
        <v>16</v>
      </c>
      <c r="P61" s="271">
        <v>6</v>
      </c>
      <c r="Q61" s="272">
        <v>73</v>
      </c>
    </row>
    <row r="62" spans="1:17" ht="15.75">
      <c r="A62" s="165" t="s">
        <v>233</v>
      </c>
      <c r="B62" s="270">
        <v>253</v>
      </c>
      <c r="C62" s="271">
        <v>11</v>
      </c>
      <c r="D62" s="272">
        <v>315</v>
      </c>
      <c r="E62" s="270">
        <v>56</v>
      </c>
      <c r="F62" s="272">
        <v>23</v>
      </c>
      <c r="G62" s="270">
        <v>32</v>
      </c>
      <c r="H62" s="271">
        <v>17</v>
      </c>
      <c r="I62" s="272">
        <v>81</v>
      </c>
      <c r="J62" s="270">
        <v>228</v>
      </c>
      <c r="K62" s="271">
        <v>6</v>
      </c>
      <c r="L62" s="272">
        <v>262</v>
      </c>
      <c r="M62" s="270">
        <v>45</v>
      </c>
      <c r="N62" s="272">
        <v>29</v>
      </c>
      <c r="O62" s="270">
        <v>23</v>
      </c>
      <c r="P62" s="271">
        <v>16</v>
      </c>
      <c r="Q62" s="272">
        <v>137</v>
      </c>
    </row>
    <row r="63" spans="1:17" ht="15.75">
      <c r="A63" s="161" t="s">
        <v>234</v>
      </c>
      <c r="B63" s="270">
        <v>355</v>
      </c>
      <c r="C63" s="271">
        <v>9</v>
      </c>
      <c r="D63" s="272">
        <v>251</v>
      </c>
      <c r="E63" s="270">
        <v>105</v>
      </c>
      <c r="F63" s="272">
        <v>20</v>
      </c>
      <c r="G63" s="270">
        <v>75</v>
      </c>
      <c r="H63" s="271">
        <v>20</v>
      </c>
      <c r="I63" s="272">
        <v>378</v>
      </c>
      <c r="J63" s="270">
        <v>263</v>
      </c>
      <c r="K63" s="271">
        <v>8</v>
      </c>
      <c r="L63" s="272">
        <v>277</v>
      </c>
      <c r="M63" s="270">
        <v>101</v>
      </c>
      <c r="N63" s="272">
        <v>23</v>
      </c>
      <c r="O63" s="270">
        <v>60</v>
      </c>
      <c r="P63" s="271">
        <v>15</v>
      </c>
      <c r="Q63" s="272">
        <v>272</v>
      </c>
    </row>
    <row r="64" spans="1:17" ht="15.75">
      <c r="A64" s="165" t="s">
        <v>235</v>
      </c>
      <c r="B64" s="270">
        <v>47</v>
      </c>
      <c r="C64" s="271">
        <v>4</v>
      </c>
      <c r="D64" s="272">
        <v>11</v>
      </c>
      <c r="E64" s="270">
        <v>9</v>
      </c>
      <c r="F64" s="272">
        <v>1</v>
      </c>
      <c r="G64" s="270">
        <v>9</v>
      </c>
      <c r="H64" s="271">
        <v>1</v>
      </c>
      <c r="I64" s="272">
        <v>871</v>
      </c>
      <c r="J64" s="270">
        <v>32</v>
      </c>
      <c r="K64" s="271">
        <v>4</v>
      </c>
      <c r="L64" s="272">
        <v>11</v>
      </c>
      <c r="M64" s="270">
        <v>8</v>
      </c>
      <c r="N64" s="272">
        <v>2</v>
      </c>
      <c r="O64" s="270">
        <v>6</v>
      </c>
      <c r="P64" s="271">
        <v>4</v>
      </c>
      <c r="Q64" s="272">
        <v>17</v>
      </c>
    </row>
    <row r="65" spans="1:17" ht="15.75">
      <c r="A65" s="161" t="s">
        <v>236</v>
      </c>
      <c r="B65" s="270">
        <v>36</v>
      </c>
      <c r="C65" s="271">
        <v>5</v>
      </c>
      <c r="D65" s="272">
        <v>24</v>
      </c>
      <c r="E65" s="270">
        <v>11</v>
      </c>
      <c r="F65" s="272">
        <v>21</v>
      </c>
      <c r="G65" s="270">
        <v>2</v>
      </c>
      <c r="H65" s="271">
        <v>13</v>
      </c>
      <c r="I65" s="272">
        <v>30</v>
      </c>
      <c r="J65" s="270">
        <v>39</v>
      </c>
      <c r="K65" s="271">
        <v>7</v>
      </c>
      <c r="L65" s="272">
        <v>24</v>
      </c>
      <c r="M65" s="270">
        <v>5</v>
      </c>
      <c r="N65" s="272">
        <v>14</v>
      </c>
      <c r="O65" s="270">
        <v>4</v>
      </c>
      <c r="P65" s="271">
        <v>4</v>
      </c>
      <c r="Q65" s="272">
        <v>27</v>
      </c>
    </row>
    <row r="66" spans="1:17" ht="15.75">
      <c r="A66" s="165" t="s">
        <v>237</v>
      </c>
      <c r="B66" s="270">
        <v>173</v>
      </c>
      <c r="C66" s="271">
        <v>6</v>
      </c>
      <c r="D66" s="272">
        <v>159</v>
      </c>
      <c r="E66" s="270">
        <v>25</v>
      </c>
      <c r="F66" s="272">
        <v>19</v>
      </c>
      <c r="G66" s="270">
        <v>14</v>
      </c>
      <c r="H66" s="271">
        <v>11</v>
      </c>
      <c r="I66" s="272">
        <v>73</v>
      </c>
      <c r="J66" s="270">
        <v>121</v>
      </c>
      <c r="K66" s="271">
        <v>5</v>
      </c>
      <c r="L66" s="272">
        <v>150</v>
      </c>
      <c r="M66" s="270">
        <v>22</v>
      </c>
      <c r="N66" s="272">
        <v>19</v>
      </c>
      <c r="O66" s="270">
        <v>16</v>
      </c>
      <c r="P66" s="271">
        <v>9</v>
      </c>
      <c r="Q66" s="272">
        <v>394</v>
      </c>
    </row>
    <row r="67" spans="1:17" ht="15.75">
      <c r="A67" s="161" t="s">
        <v>238</v>
      </c>
      <c r="B67" s="270">
        <v>307</v>
      </c>
      <c r="C67" s="271">
        <v>27</v>
      </c>
      <c r="D67" s="272">
        <v>658</v>
      </c>
      <c r="E67" s="270">
        <v>74</v>
      </c>
      <c r="F67" s="272">
        <v>46</v>
      </c>
      <c r="G67" s="270">
        <v>36</v>
      </c>
      <c r="H67" s="271">
        <v>15</v>
      </c>
      <c r="I67" s="272">
        <v>445</v>
      </c>
      <c r="J67" s="270">
        <v>305</v>
      </c>
      <c r="K67" s="271">
        <v>14</v>
      </c>
      <c r="L67" s="272">
        <v>551</v>
      </c>
      <c r="M67" s="270">
        <v>62</v>
      </c>
      <c r="N67" s="272">
        <v>24</v>
      </c>
      <c r="O67" s="270">
        <v>29</v>
      </c>
      <c r="P67" s="271">
        <v>10</v>
      </c>
      <c r="Q67" s="272">
        <v>258</v>
      </c>
    </row>
    <row r="68" spans="1:17" ht="15.75">
      <c r="A68" s="165" t="s">
        <v>239</v>
      </c>
      <c r="B68" s="270">
        <v>108</v>
      </c>
      <c r="C68" s="271">
        <v>16</v>
      </c>
      <c r="D68" s="272">
        <v>116</v>
      </c>
      <c r="E68" s="270">
        <v>16</v>
      </c>
      <c r="F68" s="272">
        <v>30</v>
      </c>
      <c r="G68" s="270">
        <v>14</v>
      </c>
      <c r="H68" s="271">
        <v>17</v>
      </c>
      <c r="I68" s="272">
        <v>130</v>
      </c>
      <c r="J68" s="270">
        <v>90</v>
      </c>
      <c r="K68" s="271">
        <v>2</v>
      </c>
      <c r="L68" s="272">
        <v>159</v>
      </c>
      <c r="M68" s="270">
        <v>9</v>
      </c>
      <c r="N68" s="272">
        <v>17</v>
      </c>
      <c r="O68" s="270">
        <v>16</v>
      </c>
      <c r="P68" s="271">
        <v>17</v>
      </c>
      <c r="Q68" s="272">
        <v>114</v>
      </c>
    </row>
    <row r="69" spans="1:17" ht="15.75">
      <c r="A69" s="161" t="s">
        <v>240</v>
      </c>
      <c r="B69" s="270">
        <v>309</v>
      </c>
      <c r="C69" s="271">
        <v>10</v>
      </c>
      <c r="D69" s="272">
        <v>143</v>
      </c>
      <c r="E69" s="270">
        <v>56</v>
      </c>
      <c r="F69" s="272">
        <v>25</v>
      </c>
      <c r="G69" s="270">
        <v>34</v>
      </c>
      <c r="H69" s="271">
        <v>7</v>
      </c>
      <c r="I69" s="272">
        <v>208</v>
      </c>
      <c r="J69" s="270">
        <v>223</v>
      </c>
      <c r="K69" s="271">
        <v>9</v>
      </c>
      <c r="L69" s="272">
        <v>128</v>
      </c>
      <c r="M69" s="270">
        <v>44</v>
      </c>
      <c r="N69" s="272">
        <v>15</v>
      </c>
      <c r="O69" s="270">
        <v>34</v>
      </c>
      <c r="P69" s="271">
        <v>9</v>
      </c>
      <c r="Q69" s="272">
        <v>82</v>
      </c>
    </row>
    <row r="70" spans="1:17" ht="15.75">
      <c r="A70" s="165" t="s">
        <v>241</v>
      </c>
      <c r="B70" s="270">
        <v>20</v>
      </c>
      <c r="C70" s="271">
        <v>3</v>
      </c>
      <c r="D70" s="272">
        <v>29</v>
      </c>
      <c r="E70" s="270">
        <v>2</v>
      </c>
      <c r="F70" s="272">
        <v>0</v>
      </c>
      <c r="G70" s="270">
        <v>1</v>
      </c>
      <c r="H70" s="271">
        <v>0</v>
      </c>
      <c r="I70" s="272">
        <v>11</v>
      </c>
      <c r="J70" s="270">
        <v>12</v>
      </c>
      <c r="K70" s="271">
        <v>2</v>
      </c>
      <c r="L70" s="272">
        <v>24</v>
      </c>
      <c r="M70" s="270">
        <v>3</v>
      </c>
      <c r="N70" s="272">
        <v>1</v>
      </c>
      <c r="O70" s="270">
        <v>0</v>
      </c>
      <c r="P70" s="271">
        <v>0</v>
      </c>
      <c r="Q70" s="272">
        <v>7</v>
      </c>
    </row>
    <row r="71" spans="1:17" ht="15.75">
      <c r="A71" s="161" t="s">
        <v>242</v>
      </c>
      <c r="B71" s="270">
        <v>439</v>
      </c>
      <c r="C71" s="271">
        <v>19</v>
      </c>
      <c r="D71" s="272">
        <v>248</v>
      </c>
      <c r="E71" s="270">
        <v>49</v>
      </c>
      <c r="F71" s="272">
        <v>11</v>
      </c>
      <c r="G71" s="270">
        <v>33</v>
      </c>
      <c r="H71" s="271">
        <v>2</v>
      </c>
      <c r="I71" s="272">
        <v>97</v>
      </c>
      <c r="J71" s="270">
        <v>324</v>
      </c>
      <c r="K71" s="271">
        <v>15</v>
      </c>
      <c r="L71" s="272">
        <v>254</v>
      </c>
      <c r="M71" s="270">
        <v>32</v>
      </c>
      <c r="N71" s="272">
        <v>7</v>
      </c>
      <c r="O71" s="270">
        <v>23</v>
      </c>
      <c r="P71" s="271">
        <v>1</v>
      </c>
      <c r="Q71" s="272">
        <v>125</v>
      </c>
    </row>
    <row r="72" spans="1:17" ht="15.75">
      <c r="A72" s="165" t="s">
        <v>243</v>
      </c>
      <c r="B72" s="270">
        <v>90</v>
      </c>
      <c r="C72" s="271">
        <v>7</v>
      </c>
      <c r="D72" s="272">
        <v>90</v>
      </c>
      <c r="E72" s="270">
        <v>28</v>
      </c>
      <c r="F72" s="272">
        <v>18</v>
      </c>
      <c r="G72" s="270">
        <v>23</v>
      </c>
      <c r="H72" s="271">
        <v>9</v>
      </c>
      <c r="I72" s="272">
        <v>45</v>
      </c>
      <c r="J72" s="270">
        <v>52</v>
      </c>
      <c r="K72" s="271">
        <v>1</v>
      </c>
      <c r="L72" s="272">
        <v>70</v>
      </c>
      <c r="M72" s="270">
        <v>25</v>
      </c>
      <c r="N72" s="272">
        <v>18</v>
      </c>
      <c r="O72" s="270">
        <v>22</v>
      </c>
      <c r="P72" s="271">
        <v>10</v>
      </c>
      <c r="Q72" s="272">
        <v>63</v>
      </c>
    </row>
    <row r="73" spans="1:17" ht="15.75">
      <c r="A73" s="161" t="s">
        <v>244</v>
      </c>
      <c r="B73" s="270">
        <v>207</v>
      </c>
      <c r="C73" s="271">
        <v>25</v>
      </c>
      <c r="D73" s="272">
        <v>137</v>
      </c>
      <c r="E73" s="270">
        <v>42</v>
      </c>
      <c r="F73" s="272">
        <v>23</v>
      </c>
      <c r="G73" s="270">
        <v>27</v>
      </c>
      <c r="H73" s="271">
        <v>9</v>
      </c>
      <c r="I73" s="272">
        <v>118</v>
      </c>
      <c r="J73" s="270">
        <v>163</v>
      </c>
      <c r="K73" s="271">
        <v>20</v>
      </c>
      <c r="L73" s="272">
        <v>144</v>
      </c>
      <c r="M73" s="270">
        <v>34</v>
      </c>
      <c r="N73" s="272">
        <v>15</v>
      </c>
      <c r="O73" s="270">
        <v>14</v>
      </c>
      <c r="P73" s="271">
        <v>14</v>
      </c>
      <c r="Q73" s="272">
        <v>117</v>
      </c>
    </row>
    <row r="74" spans="1:17" ht="15.75">
      <c r="A74" s="165" t="s">
        <v>245</v>
      </c>
      <c r="B74" s="270">
        <v>99</v>
      </c>
      <c r="C74" s="271">
        <v>6</v>
      </c>
      <c r="D74" s="272">
        <v>76</v>
      </c>
      <c r="E74" s="270">
        <v>9</v>
      </c>
      <c r="F74" s="272">
        <v>23</v>
      </c>
      <c r="G74" s="270">
        <v>7</v>
      </c>
      <c r="H74" s="271">
        <v>7</v>
      </c>
      <c r="I74" s="272">
        <v>474</v>
      </c>
      <c r="J74" s="270">
        <v>90</v>
      </c>
      <c r="K74" s="271">
        <v>12</v>
      </c>
      <c r="L74" s="272">
        <v>81</v>
      </c>
      <c r="M74" s="270">
        <v>13</v>
      </c>
      <c r="N74" s="272">
        <v>11</v>
      </c>
      <c r="O74" s="270">
        <v>12</v>
      </c>
      <c r="P74" s="271">
        <v>9</v>
      </c>
      <c r="Q74" s="272">
        <v>148</v>
      </c>
    </row>
    <row r="75" spans="1:17" ht="15.75">
      <c r="A75" s="161" t="s">
        <v>246</v>
      </c>
      <c r="B75" s="270">
        <v>142</v>
      </c>
      <c r="C75" s="271">
        <v>3</v>
      </c>
      <c r="D75" s="272">
        <v>282</v>
      </c>
      <c r="E75" s="270">
        <v>38</v>
      </c>
      <c r="F75" s="272">
        <v>20</v>
      </c>
      <c r="G75" s="270">
        <v>24</v>
      </c>
      <c r="H75" s="271">
        <v>5</v>
      </c>
      <c r="I75" s="272">
        <v>161</v>
      </c>
      <c r="J75" s="270">
        <v>125</v>
      </c>
      <c r="K75" s="271">
        <v>3</v>
      </c>
      <c r="L75" s="272">
        <v>377</v>
      </c>
      <c r="M75" s="270">
        <v>25</v>
      </c>
      <c r="N75" s="272">
        <v>15</v>
      </c>
      <c r="O75" s="270">
        <v>12</v>
      </c>
      <c r="P75" s="271">
        <v>7</v>
      </c>
      <c r="Q75" s="272">
        <v>169</v>
      </c>
    </row>
    <row r="76" spans="1:17" ht="15.75">
      <c r="A76" s="165" t="s">
        <v>247</v>
      </c>
      <c r="B76" s="270">
        <v>140</v>
      </c>
      <c r="C76" s="271">
        <v>17</v>
      </c>
      <c r="D76" s="272">
        <v>73</v>
      </c>
      <c r="E76" s="270">
        <v>30</v>
      </c>
      <c r="F76" s="272">
        <v>20</v>
      </c>
      <c r="G76" s="270">
        <v>19</v>
      </c>
      <c r="H76" s="271">
        <v>11</v>
      </c>
      <c r="I76" s="272">
        <v>321</v>
      </c>
      <c r="J76" s="270">
        <v>123</v>
      </c>
      <c r="K76" s="271">
        <v>11</v>
      </c>
      <c r="L76" s="272">
        <v>77</v>
      </c>
      <c r="M76" s="270">
        <v>25</v>
      </c>
      <c r="N76" s="272">
        <v>14</v>
      </c>
      <c r="O76" s="270">
        <v>20</v>
      </c>
      <c r="P76" s="271">
        <v>18</v>
      </c>
      <c r="Q76" s="272">
        <v>68</v>
      </c>
    </row>
    <row r="77" spans="1:17" ht="15.75">
      <c r="A77" s="161" t="s">
        <v>248</v>
      </c>
      <c r="B77" s="270">
        <v>14</v>
      </c>
      <c r="C77" s="271">
        <v>1</v>
      </c>
      <c r="D77" s="272">
        <v>15</v>
      </c>
      <c r="E77" s="270">
        <v>10</v>
      </c>
      <c r="F77" s="272">
        <v>6</v>
      </c>
      <c r="G77" s="270">
        <v>1</v>
      </c>
      <c r="H77" s="271">
        <v>2</v>
      </c>
      <c r="I77" s="272">
        <v>7</v>
      </c>
      <c r="J77" s="270">
        <v>18</v>
      </c>
      <c r="K77" s="271">
        <v>4</v>
      </c>
      <c r="L77" s="272">
        <v>26</v>
      </c>
      <c r="M77" s="270">
        <v>3</v>
      </c>
      <c r="N77" s="272">
        <v>3</v>
      </c>
      <c r="O77" s="270">
        <v>1</v>
      </c>
      <c r="P77" s="271">
        <v>3</v>
      </c>
      <c r="Q77" s="272">
        <v>13</v>
      </c>
    </row>
    <row r="78" spans="1:17" ht="15.75">
      <c r="A78" s="165" t="s">
        <v>249</v>
      </c>
      <c r="B78" s="270">
        <v>76</v>
      </c>
      <c r="C78" s="271">
        <v>7</v>
      </c>
      <c r="D78" s="272">
        <v>94</v>
      </c>
      <c r="E78" s="270">
        <v>11</v>
      </c>
      <c r="F78" s="272">
        <v>4</v>
      </c>
      <c r="G78" s="270">
        <v>10</v>
      </c>
      <c r="H78" s="271">
        <v>7</v>
      </c>
      <c r="I78" s="272">
        <v>240</v>
      </c>
      <c r="J78" s="270">
        <v>54</v>
      </c>
      <c r="K78" s="271">
        <v>0</v>
      </c>
      <c r="L78" s="272">
        <v>94</v>
      </c>
      <c r="M78" s="270">
        <v>13</v>
      </c>
      <c r="N78" s="272">
        <v>6</v>
      </c>
      <c r="O78" s="270">
        <v>10</v>
      </c>
      <c r="P78" s="271">
        <v>3</v>
      </c>
      <c r="Q78" s="272">
        <v>58</v>
      </c>
    </row>
    <row r="79" spans="1:17" ht="15.75">
      <c r="A79" s="161" t="s">
        <v>250</v>
      </c>
      <c r="B79" s="270">
        <v>61</v>
      </c>
      <c r="C79" s="271">
        <v>5</v>
      </c>
      <c r="D79" s="272">
        <v>13</v>
      </c>
      <c r="E79" s="270">
        <v>18</v>
      </c>
      <c r="F79" s="272">
        <v>6</v>
      </c>
      <c r="G79" s="270">
        <v>13</v>
      </c>
      <c r="H79" s="271">
        <v>7</v>
      </c>
      <c r="I79" s="272">
        <v>16</v>
      </c>
      <c r="J79" s="270">
        <v>46</v>
      </c>
      <c r="K79" s="271">
        <v>3</v>
      </c>
      <c r="L79" s="272">
        <v>25</v>
      </c>
      <c r="M79" s="270">
        <v>10</v>
      </c>
      <c r="N79" s="272">
        <v>9</v>
      </c>
      <c r="O79" s="270">
        <v>4</v>
      </c>
      <c r="P79" s="271">
        <v>0</v>
      </c>
      <c r="Q79" s="272">
        <v>17</v>
      </c>
    </row>
    <row r="80" spans="1:17" ht="15.75">
      <c r="A80" s="165" t="s">
        <v>251</v>
      </c>
      <c r="B80" s="270">
        <v>170</v>
      </c>
      <c r="C80" s="271">
        <v>2</v>
      </c>
      <c r="D80" s="272">
        <v>65</v>
      </c>
      <c r="E80" s="270">
        <v>17</v>
      </c>
      <c r="F80" s="272">
        <v>6</v>
      </c>
      <c r="G80" s="270">
        <v>8</v>
      </c>
      <c r="H80" s="271">
        <v>1</v>
      </c>
      <c r="I80" s="272">
        <v>8</v>
      </c>
      <c r="J80" s="270">
        <v>104</v>
      </c>
      <c r="K80" s="271">
        <v>2</v>
      </c>
      <c r="L80" s="272">
        <v>48</v>
      </c>
      <c r="M80" s="270">
        <v>17</v>
      </c>
      <c r="N80" s="272">
        <v>2</v>
      </c>
      <c r="O80" s="270">
        <v>20</v>
      </c>
      <c r="P80" s="271">
        <v>2</v>
      </c>
      <c r="Q80" s="272">
        <v>392</v>
      </c>
    </row>
    <row r="81" spans="1:17" ht="15.75">
      <c r="A81" s="161" t="s">
        <v>252</v>
      </c>
      <c r="B81" s="270">
        <v>104</v>
      </c>
      <c r="C81" s="271">
        <v>11</v>
      </c>
      <c r="D81" s="272">
        <v>29</v>
      </c>
      <c r="E81" s="270">
        <v>9</v>
      </c>
      <c r="F81" s="272">
        <v>2</v>
      </c>
      <c r="G81" s="270">
        <v>2</v>
      </c>
      <c r="H81" s="271">
        <v>4</v>
      </c>
      <c r="I81" s="272">
        <v>8</v>
      </c>
      <c r="J81" s="270">
        <v>75</v>
      </c>
      <c r="K81" s="271">
        <v>4</v>
      </c>
      <c r="L81" s="272">
        <v>35</v>
      </c>
      <c r="M81" s="270">
        <v>3</v>
      </c>
      <c r="N81" s="272">
        <v>4</v>
      </c>
      <c r="O81" s="270">
        <v>2</v>
      </c>
      <c r="P81" s="271">
        <v>1</v>
      </c>
      <c r="Q81" s="272">
        <v>10</v>
      </c>
    </row>
    <row r="82" spans="1:17" ht="15.75">
      <c r="A82" s="165" t="s">
        <v>253</v>
      </c>
      <c r="B82" s="270">
        <v>20</v>
      </c>
      <c r="C82" s="271">
        <v>0</v>
      </c>
      <c r="D82" s="272">
        <v>45</v>
      </c>
      <c r="E82" s="270">
        <v>3</v>
      </c>
      <c r="F82" s="272">
        <v>11</v>
      </c>
      <c r="G82" s="270">
        <v>9</v>
      </c>
      <c r="H82" s="271">
        <v>3</v>
      </c>
      <c r="I82" s="272">
        <v>30</v>
      </c>
      <c r="J82" s="270">
        <v>35</v>
      </c>
      <c r="K82" s="271">
        <v>1</v>
      </c>
      <c r="L82" s="272">
        <v>72</v>
      </c>
      <c r="M82" s="270">
        <v>7</v>
      </c>
      <c r="N82" s="272">
        <v>4</v>
      </c>
      <c r="O82" s="270">
        <v>12</v>
      </c>
      <c r="P82" s="271">
        <v>5</v>
      </c>
      <c r="Q82" s="272">
        <v>48</v>
      </c>
    </row>
    <row r="83" spans="1:17" ht="15.75">
      <c r="A83" s="161" t="s">
        <v>254</v>
      </c>
      <c r="B83" s="270">
        <v>8</v>
      </c>
      <c r="C83" s="271">
        <v>4</v>
      </c>
      <c r="D83" s="272">
        <v>26</v>
      </c>
      <c r="E83" s="270">
        <v>2</v>
      </c>
      <c r="F83" s="272">
        <v>2</v>
      </c>
      <c r="G83" s="270">
        <v>1</v>
      </c>
      <c r="H83" s="271">
        <v>1</v>
      </c>
      <c r="I83" s="272">
        <v>36</v>
      </c>
      <c r="J83" s="270">
        <v>14</v>
      </c>
      <c r="K83" s="271">
        <v>2</v>
      </c>
      <c r="L83" s="272">
        <v>29</v>
      </c>
      <c r="M83" s="270">
        <v>1</v>
      </c>
      <c r="N83" s="272">
        <v>2</v>
      </c>
      <c r="O83" s="270">
        <v>0</v>
      </c>
      <c r="P83" s="271">
        <v>2</v>
      </c>
      <c r="Q83" s="272">
        <v>18</v>
      </c>
    </row>
    <row r="84" spans="1:17" ht="15.75">
      <c r="A84" s="165" t="s">
        <v>255</v>
      </c>
      <c r="B84" s="270">
        <v>43</v>
      </c>
      <c r="C84" s="271">
        <v>3</v>
      </c>
      <c r="D84" s="272">
        <v>50</v>
      </c>
      <c r="E84" s="270">
        <v>8</v>
      </c>
      <c r="F84" s="272">
        <v>1</v>
      </c>
      <c r="G84" s="270">
        <v>4</v>
      </c>
      <c r="H84" s="271">
        <v>0</v>
      </c>
      <c r="I84" s="272">
        <v>44</v>
      </c>
      <c r="J84" s="270">
        <v>36</v>
      </c>
      <c r="K84" s="271">
        <v>1</v>
      </c>
      <c r="L84" s="272">
        <v>57</v>
      </c>
      <c r="M84" s="270">
        <v>2</v>
      </c>
      <c r="N84" s="272">
        <v>0</v>
      </c>
      <c r="O84" s="270">
        <v>4</v>
      </c>
      <c r="P84" s="271">
        <v>0</v>
      </c>
      <c r="Q84" s="272">
        <v>79</v>
      </c>
    </row>
    <row r="85" spans="1:17" ht="15.75">
      <c r="A85" s="161" t="s">
        <v>256</v>
      </c>
      <c r="B85" s="270">
        <v>100</v>
      </c>
      <c r="C85" s="271">
        <v>4</v>
      </c>
      <c r="D85" s="272">
        <v>122</v>
      </c>
      <c r="E85" s="270">
        <v>27</v>
      </c>
      <c r="F85" s="272">
        <v>7</v>
      </c>
      <c r="G85" s="270">
        <v>12</v>
      </c>
      <c r="H85" s="271">
        <v>2</v>
      </c>
      <c r="I85" s="272">
        <v>33</v>
      </c>
      <c r="J85" s="270">
        <v>100</v>
      </c>
      <c r="K85" s="271">
        <v>2</v>
      </c>
      <c r="L85" s="272">
        <v>108</v>
      </c>
      <c r="M85" s="270">
        <v>11</v>
      </c>
      <c r="N85" s="272">
        <v>2</v>
      </c>
      <c r="O85" s="270">
        <v>8</v>
      </c>
      <c r="P85" s="271">
        <v>5</v>
      </c>
      <c r="Q85" s="272">
        <v>659</v>
      </c>
    </row>
    <row r="86" spans="1:17" ht="15.75">
      <c r="A86" s="165" t="s">
        <v>257</v>
      </c>
      <c r="B86" s="270">
        <v>60</v>
      </c>
      <c r="C86" s="271">
        <v>7</v>
      </c>
      <c r="D86" s="272">
        <v>40</v>
      </c>
      <c r="E86" s="270">
        <v>14</v>
      </c>
      <c r="F86" s="272">
        <v>20</v>
      </c>
      <c r="G86" s="270">
        <v>4</v>
      </c>
      <c r="H86" s="271">
        <v>7</v>
      </c>
      <c r="I86" s="272">
        <v>382</v>
      </c>
      <c r="J86" s="270">
        <v>39</v>
      </c>
      <c r="K86" s="271">
        <v>7</v>
      </c>
      <c r="L86" s="272">
        <v>62</v>
      </c>
      <c r="M86" s="270">
        <v>12</v>
      </c>
      <c r="N86" s="272">
        <v>12</v>
      </c>
      <c r="O86" s="270">
        <v>11</v>
      </c>
      <c r="P86" s="271">
        <v>24</v>
      </c>
      <c r="Q86" s="272">
        <v>61</v>
      </c>
    </row>
    <row r="87" spans="1:17" ht="15.75">
      <c r="A87" s="161" t="s">
        <v>258</v>
      </c>
      <c r="B87" s="270">
        <v>17</v>
      </c>
      <c r="C87" s="271">
        <v>5</v>
      </c>
      <c r="D87" s="272">
        <v>25</v>
      </c>
      <c r="E87" s="270">
        <v>4</v>
      </c>
      <c r="F87" s="272">
        <v>1</v>
      </c>
      <c r="G87" s="270">
        <v>2</v>
      </c>
      <c r="H87" s="271">
        <v>1</v>
      </c>
      <c r="I87" s="272">
        <v>56</v>
      </c>
      <c r="J87" s="270">
        <v>19</v>
      </c>
      <c r="K87" s="271">
        <v>3</v>
      </c>
      <c r="L87" s="272">
        <v>27</v>
      </c>
      <c r="M87" s="270">
        <v>4</v>
      </c>
      <c r="N87" s="272">
        <v>1</v>
      </c>
      <c r="O87" s="270">
        <v>1</v>
      </c>
      <c r="P87" s="271">
        <v>0</v>
      </c>
      <c r="Q87" s="272">
        <v>37</v>
      </c>
    </row>
    <row r="88" spans="1:17" ht="15.75">
      <c r="A88" s="165" t="s">
        <v>259</v>
      </c>
      <c r="B88" s="270">
        <v>122</v>
      </c>
      <c r="C88" s="271">
        <v>2</v>
      </c>
      <c r="D88" s="272">
        <v>82</v>
      </c>
      <c r="E88" s="270">
        <v>23</v>
      </c>
      <c r="F88" s="272">
        <v>16</v>
      </c>
      <c r="G88" s="270">
        <v>26</v>
      </c>
      <c r="H88" s="271">
        <v>5</v>
      </c>
      <c r="I88" s="272">
        <v>83</v>
      </c>
      <c r="J88" s="270">
        <v>84</v>
      </c>
      <c r="K88" s="271">
        <v>2</v>
      </c>
      <c r="L88" s="272">
        <v>107</v>
      </c>
      <c r="M88" s="270">
        <v>24</v>
      </c>
      <c r="N88" s="272">
        <v>7</v>
      </c>
      <c r="O88" s="270">
        <v>17</v>
      </c>
      <c r="P88" s="271">
        <v>4</v>
      </c>
      <c r="Q88" s="272">
        <v>86</v>
      </c>
    </row>
    <row r="89" spans="1:17" ht="16.5" thickBot="1">
      <c r="A89" s="169" t="s">
        <v>260</v>
      </c>
      <c r="B89" s="270">
        <v>72</v>
      </c>
      <c r="C89" s="271">
        <v>7</v>
      </c>
      <c r="D89" s="272">
        <v>99</v>
      </c>
      <c r="E89" s="270">
        <v>30</v>
      </c>
      <c r="F89" s="272">
        <v>8</v>
      </c>
      <c r="G89" s="270">
        <v>14</v>
      </c>
      <c r="H89" s="271">
        <v>2</v>
      </c>
      <c r="I89" s="272">
        <v>181</v>
      </c>
      <c r="J89" s="270">
        <v>96</v>
      </c>
      <c r="K89" s="271">
        <v>2</v>
      </c>
      <c r="L89" s="272">
        <v>85</v>
      </c>
      <c r="M89" s="270">
        <v>27</v>
      </c>
      <c r="N89" s="272">
        <v>10</v>
      </c>
      <c r="O89" s="270">
        <v>11</v>
      </c>
      <c r="P89" s="271">
        <v>2</v>
      </c>
      <c r="Q89" s="272">
        <v>73</v>
      </c>
    </row>
    <row r="90" spans="1:17" s="174" customFormat="1" ht="17.25" thickBot="1" thickTop="1">
      <c r="A90" s="170" t="s">
        <v>261</v>
      </c>
      <c r="B90" s="255">
        <f>SUM(B9:B89)</f>
        <v>38096</v>
      </c>
      <c r="C90" s="256">
        <f aca="true" t="shared" si="0" ref="C90:I90">SUM(C9:C89)</f>
        <v>1250</v>
      </c>
      <c r="D90" s="257">
        <f t="shared" si="0"/>
        <v>38240</v>
      </c>
      <c r="E90" s="255">
        <f t="shared" si="0"/>
        <v>11560</v>
      </c>
      <c r="F90" s="257">
        <f t="shared" si="0"/>
        <v>2447</v>
      </c>
      <c r="G90" s="255">
        <f t="shared" si="0"/>
        <v>8276</v>
      </c>
      <c r="H90" s="256">
        <f t="shared" si="0"/>
        <v>1426</v>
      </c>
      <c r="I90" s="257">
        <f t="shared" si="0"/>
        <v>22673</v>
      </c>
      <c r="J90" s="255">
        <f>SUM(J9:J89)</f>
        <v>32070</v>
      </c>
      <c r="K90" s="256">
        <f aca="true" t="shared" si="1" ref="K90:Q90">SUM(K9:K89)</f>
        <v>850</v>
      </c>
      <c r="L90" s="257">
        <f t="shared" si="1"/>
        <v>33110</v>
      </c>
      <c r="M90" s="255">
        <f t="shared" si="1"/>
        <v>9905</v>
      </c>
      <c r="N90" s="257">
        <f t="shared" si="1"/>
        <v>2054</v>
      </c>
      <c r="O90" s="255">
        <f t="shared" si="1"/>
        <v>7394</v>
      </c>
      <c r="P90" s="256">
        <f t="shared" si="1"/>
        <v>1355</v>
      </c>
      <c r="Q90" s="258">
        <f t="shared" si="1"/>
        <v>27105</v>
      </c>
    </row>
    <row r="91" spans="1:17" s="180" customFormat="1" ht="16.5" thickTop="1">
      <c r="A91" s="175" t="s">
        <v>18</v>
      </c>
      <c r="B91" s="176"/>
      <c r="C91" s="177"/>
      <c r="D91" s="177"/>
      <c r="E91" s="178"/>
      <c r="F91" s="178"/>
      <c r="G91" s="178"/>
      <c r="H91" s="178"/>
      <c r="I91" s="178"/>
      <c r="J91" s="179"/>
      <c r="K91" s="179"/>
      <c r="L91" s="179"/>
      <c r="M91" s="179"/>
      <c r="N91" s="179"/>
      <c r="O91" s="179"/>
      <c r="P91" s="179"/>
      <c r="Q91" s="179"/>
    </row>
    <row r="92" spans="1:10" s="184" customFormat="1" ht="20.25">
      <c r="A92" s="181"/>
      <c r="B92" s="182"/>
      <c r="C92" s="182"/>
      <c r="D92" s="182"/>
      <c r="E92" s="182"/>
      <c r="F92" s="182"/>
      <c r="G92" s="182"/>
      <c r="H92" s="182"/>
      <c r="I92" s="182"/>
      <c r="J92" s="183"/>
    </row>
    <row r="93" spans="1:10" s="186" customFormat="1" ht="20.25">
      <c r="A93" s="185"/>
      <c r="J93" s="187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26.8515625" style="0" customWidth="1"/>
    <col min="8" max="8" width="11.140625" style="0" bestFit="1" customWidth="1"/>
  </cols>
  <sheetData>
    <row r="2" spans="1:8" ht="18.75" thickBot="1">
      <c r="A2" s="304" t="s">
        <v>385</v>
      </c>
      <c r="B2" s="304"/>
      <c r="C2" s="304"/>
      <c r="D2" s="304"/>
      <c r="E2" s="304"/>
      <c r="F2" s="304"/>
      <c r="G2" s="304"/>
      <c r="H2" s="304"/>
    </row>
    <row r="5" spans="1:8" ht="18.75" customHeight="1">
      <c r="A5" s="347" t="s">
        <v>394</v>
      </c>
      <c r="B5" s="347"/>
      <c r="C5" s="347"/>
      <c r="D5" s="347"/>
      <c r="E5" s="347"/>
      <c r="F5" s="347"/>
      <c r="G5" s="347"/>
      <c r="H5" s="347"/>
    </row>
    <row r="6" spans="2:8" ht="15.75">
      <c r="B6" s="1"/>
      <c r="C6" s="147"/>
      <c r="D6" s="147"/>
      <c r="E6" s="147"/>
      <c r="F6" s="147"/>
      <c r="G6" s="147"/>
      <c r="H6" s="147"/>
    </row>
    <row r="7" spans="2:8" ht="15.75">
      <c r="B7" s="1"/>
      <c r="C7" s="147"/>
      <c r="D7" s="147"/>
      <c r="E7" s="147"/>
      <c r="F7" s="147"/>
      <c r="G7" s="147"/>
      <c r="H7" s="147"/>
    </row>
    <row r="9" spans="1:7" ht="31.5" customHeight="1">
      <c r="A9" s="199"/>
      <c r="B9" s="433" t="s">
        <v>3</v>
      </c>
      <c r="C9" s="434"/>
      <c r="D9" s="433" t="s">
        <v>6</v>
      </c>
      <c r="E9" s="434"/>
      <c r="F9" s="433" t="s">
        <v>2</v>
      </c>
      <c r="G9" s="434"/>
    </row>
    <row r="10" spans="1:7" ht="31.5" customHeight="1">
      <c r="A10" s="200" t="s">
        <v>9</v>
      </c>
      <c r="B10" s="429">
        <v>26</v>
      </c>
      <c r="C10" s="430"/>
      <c r="D10" s="429">
        <v>153</v>
      </c>
      <c r="E10" s="430"/>
      <c r="F10" s="431">
        <v>179</v>
      </c>
      <c r="G10" s="432"/>
    </row>
    <row r="11" spans="1:8" ht="30">
      <c r="A11" s="201" t="s">
        <v>268</v>
      </c>
      <c r="B11" s="435">
        <v>63615000</v>
      </c>
      <c r="C11" s="436"/>
      <c r="D11" s="435">
        <v>88506500</v>
      </c>
      <c r="E11" s="436"/>
      <c r="F11" s="435">
        <v>152121500</v>
      </c>
      <c r="G11" s="436"/>
      <c r="H11" s="297"/>
    </row>
    <row r="12" spans="1:8" ht="45">
      <c r="A12" s="202" t="s">
        <v>269</v>
      </c>
      <c r="B12" s="435">
        <v>12332450</v>
      </c>
      <c r="C12" s="436"/>
      <c r="D12" s="435">
        <v>81536850</v>
      </c>
      <c r="E12" s="436"/>
      <c r="F12" s="435">
        <v>93869300</v>
      </c>
      <c r="G12" s="436"/>
      <c r="H12" s="297"/>
    </row>
    <row r="13" spans="1:7" ht="15">
      <c r="A13" s="203" t="s">
        <v>270</v>
      </c>
      <c r="B13" s="437">
        <f>(B12/B11)*100</f>
        <v>19.38607246718541</v>
      </c>
      <c r="C13" s="438"/>
      <c r="D13" s="437">
        <f>(D12/D11)*100</f>
        <v>92.12526763571037</v>
      </c>
      <c r="E13" s="438"/>
      <c r="F13" s="437">
        <f>(F12/F11)*100</f>
        <v>61.706793582761144</v>
      </c>
      <c r="G13" s="438"/>
    </row>
    <row r="14" spans="1:4" ht="15">
      <c r="A14" s="27" t="s">
        <v>18</v>
      </c>
      <c r="B14" s="27"/>
      <c r="C14" s="27"/>
      <c r="D14" s="27"/>
    </row>
    <row r="15" spans="1:4" ht="15">
      <c r="A15" s="27"/>
      <c r="B15" s="27"/>
      <c r="C15" s="27"/>
      <c r="D15" s="27"/>
    </row>
    <row r="16" spans="1:4" ht="15">
      <c r="A16" s="27"/>
      <c r="B16" s="27"/>
      <c r="C16" s="27"/>
      <c r="D16" s="27"/>
    </row>
    <row r="17" spans="1:4" ht="15">
      <c r="A17" s="27"/>
      <c r="B17" s="27"/>
      <c r="C17" s="27"/>
      <c r="D17" s="27"/>
    </row>
    <row r="18" ht="15.75" customHeight="1"/>
    <row r="19" spans="1:7" ht="15.75" customHeight="1">
      <c r="A19" s="439" t="s">
        <v>395</v>
      </c>
      <c r="B19" s="439"/>
      <c r="C19" s="439"/>
      <c r="D19" s="439"/>
      <c r="E19" s="439"/>
      <c r="F19" s="439"/>
      <c r="G19" s="439"/>
    </row>
    <row r="20" spans="1:7" ht="15.75" customHeight="1">
      <c r="A20" s="439"/>
      <c r="B20" s="439"/>
      <c r="C20" s="439"/>
      <c r="D20" s="439"/>
      <c r="E20" s="439"/>
      <c r="F20" s="439"/>
      <c r="G20" s="439"/>
    </row>
    <row r="21" spans="1:7" ht="31.5" customHeight="1">
      <c r="A21" s="133"/>
      <c r="B21" s="133"/>
      <c r="C21" s="133"/>
      <c r="D21" s="133"/>
      <c r="E21" s="133"/>
      <c r="F21" s="133"/>
      <c r="G21" s="133"/>
    </row>
    <row r="22" spans="1:8" ht="15">
      <c r="A22" s="440"/>
      <c r="B22" s="440"/>
      <c r="C22" s="440"/>
      <c r="D22" s="440"/>
      <c r="E22" s="440"/>
      <c r="F22" s="440"/>
      <c r="G22" s="440"/>
      <c r="H22" s="440"/>
    </row>
    <row r="23" spans="1:7" ht="15">
      <c r="A23" s="204"/>
      <c r="B23" s="433" t="s">
        <v>3</v>
      </c>
      <c r="C23" s="434"/>
      <c r="D23" s="433" t="s">
        <v>6</v>
      </c>
      <c r="E23" s="434"/>
      <c r="F23" s="433" t="s">
        <v>2</v>
      </c>
      <c r="G23" s="434"/>
    </row>
    <row r="24" spans="1:7" ht="15">
      <c r="A24" s="205" t="s">
        <v>9</v>
      </c>
      <c r="B24" s="366">
        <v>213</v>
      </c>
      <c r="C24" s="364"/>
      <c r="D24" s="366">
        <v>1576</v>
      </c>
      <c r="E24" s="364"/>
      <c r="F24" s="366">
        <v>1789</v>
      </c>
      <c r="G24" s="441"/>
    </row>
    <row r="25" spans="1:7" ht="30">
      <c r="A25" s="206" t="s">
        <v>268</v>
      </c>
      <c r="B25" s="442">
        <v>489259495</v>
      </c>
      <c r="C25" s="443"/>
      <c r="D25" s="442">
        <v>330784500</v>
      </c>
      <c r="E25" s="443"/>
      <c r="F25" s="442">
        <v>820043995</v>
      </c>
      <c r="G25" s="444"/>
    </row>
    <row r="26" spans="1:7" ht="45">
      <c r="A26" s="207" t="s">
        <v>269</v>
      </c>
      <c r="B26" s="442">
        <v>184869556</v>
      </c>
      <c r="C26" s="444"/>
      <c r="D26" s="442">
        <v>241957616</v>
      </c>
      <c r="E26" s="444"/>
      <c r="F26" s="442">
        <v>426827172</v>
      </c>
      <c r="G26" s="444"/>
    </row>
    <row r="27" spans="1:7" ht="15">
      <c r="A27" s="203" t="s">
        <v>270</v>
      </c>
      <c r="B27" s="437">
        <f>(B26/B25)*100</f>
        <v>37.785583701344414</v>
      </c>
      <c r="C27" s="438"/>
      <c r="D27" s="437">
        <f>(D26/D25)*100</f>
        <v>73.14660027903363</v>
      </c>
      <c r="E27" s="438"/>
      <c r="F27" s="437">
        <f>(F26/F25)*100</f>
        <v>52.04930157436248</v>
      </c>
      <c r="G27" s="438"/>
    </row>
    <row r="28" spans="1:4" ht="15">
      <c r="A28" s="27" t="s">
        <v>18</v>
      </c>
      <c r="B28" s="27"/>
      <c r="C28" s="27"/>
      <c r="D28" s="27"/>
    </row>
  </sheetData>
  <sheetProtection/>
  <mergeCells count="34"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E95" sqref="E9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41" max="241" width="18.00390625" style="0" customWidth="1"/>
    <col min="242" max="243" width="13.8515625" style="0" customWidth="1"/>
    <col min="244" max="244" width="19.421875" style="0" customWidth="1"/>
    <col min="245" max="245" width="10.140625" style="0" bestFit="1" customWidth="1"/>
    <col min="246" max="246" width="8.8515625" style="0" customWidth="1"/>
    <col min="247" max="247" width="10.140625" style="0" bestFit="1" customWidth="1"/>
  </cols>
  <sheetData>
    <row r="1" spans="1:7" ht="19.5" customHeight="1" thickBot="1">
      <c r="A1" s="304" t="s">
        <v>387</v>
      </c>
      <c r="B1" s="304"/>
      <c r="C1" s="304"/>
      <c r="D1" s="304"/>
      <c r="E1" s="304"/>
      <c r="F1" s="304"/>
      <c r="G1" s="304"/>
    </row>
    <row r="4" spans="1:7" ht="15.75" customHeight="1">
      <c r="A4" s="445" t="s">
        <v>396</v>
      </c>
      <c r="B4" s="445"/>
      <c r="C4" s="445"/>
      <c r="D4" s="445"/>
      <c r="E4" s="445"/>
      <c r="F4" s="445"/>
      <c r="G4" s="445"/>
    </row>
    <row r="5" spans="1:7" ht="15">
      <c r="A5" s="445"/>
      <c r="B5" s="445"/>
      <c r="C5" s="445"/>
      <c r="D5" s="445"/>
      <c r="E5" s="445"/>
      <c r="F5" s="445"/>
      <c r="G5" s="445"/>
    </row>
    <row r="7" spans="2:5" ht="15">
      <c r="B7" s="371" t="s">
        <v>141</v>
      </c>
      <c r="C7" s="371"/>
      <c r="D7" s="371"/>
      <c r="E7" s="371"/>
    </row>
    <row r="8" spans="2:5" ht="15.75" customHeight="1">
      <c r="B8" s="208"/>
      <c r="C8" s="208"/>
      <c r="D8" s="208"/>
      <c r="E8" s="208"/>
    </row>
    <row r="9" spans="2:5" ht="15.75" customHeight="1">
      <c r="B9" s="446" t="s">
        <v>271</v>
      </c>
      <c r="C9" s="446" t="s">
        <v>272</v>
      </c>
      <c r="D9" s="446" t="s">
        <v>273</v>
      </c>
      <c r="E9" s="446" t="s">
        <v>274</v>
      </c>
    </row>
    <row r="10" spans="2:5" ht="15.75" customHeight="1">
      <c r="B10" s="446"/>
      <c r="C10" s="446"/>
      <c r="D10" s="447"/>
      <c r="E10" s="447"/>
    </row>
    <row r="11" spans="2:5" ht="29.25" customHeight="1">
      <c r="B11" s="446"/>
      <c r="C11" s="446"/>
      <c r="D11" s="447"/>
      <c r="E11" s="447"/>
    </row>
    <row r="12" spans="2:5" ht="15">
      <c r="B12" s="209" t="s">
        <v>213</v>
      </c>
      <c r="C12" s="210">
        <v>140</v>
      </c>
      <c r="D12" s="211">
        <v>370482249</v>
      </c>
      <c r="E12" s="211">
        <v>94565499</v>
      </c>
    </row>
    <row r="13" spans="2:5" ht="15">
      <c r="B13" s="209" t="s">
        <v>185</v>
      </c>
      <c r="C13" s="210">
        <v>18</v>
      </c>
      <c r="D13" s="211">
        <v>61725000</v>
      </c>
      <c r="E13" s="211">
        <v>10719210</v>
      </c>
    </row>
    <row r="14" spans="2:5" ht="16.5" customHeight="1">
      <c r="B14" s="209" t="s">
        <v>214</v>
      </c>
      <c r="C14" s="210">
        <v>11</v>
      </c>
      <c r="D14" s="211">
        <v>8454200</v>
      </c>
      <c r="E14" s="211">
        <v>6123200</v>
      </c>
    </row>
    <row r="15" spans="2:5" ht="15">
      <c r="B15" s="209" t="s">
        <v>220</v>
      </c>
      <c r="C15" s="210">
        <v>5</v>
      </c>
      <c r="D15" s="211">
        <v>820000</v>
      </c>
      <c r="E15" s="211">
        <v>510280</v>
      </c>
    </row>
    <row r="16" spans="2:5" ht="15">
      <c r="B16" s="209" t="s">
        <v>195</v>
      </c>
      <c r="C16" s="210">
        <v>5</v>
      </c>
      <c r="D16" s="211">
        <v>5460000</v>
      </c>
      <c r="E16" s="211">
        <v>866150</v>
      </c>
    </row>
    <row r="17" spans="2:5" ht="15">
      <c r="B17" s="209" t="s">
        <v>227</v>
      </c>
      <c r="C17" s="210">
        <v>3</v>
      </c>
      <c r="D17" s="211">
        <v>1240000</v>
      </c>
      <c r="E17" s="211">
        <v>578000</v>
      </c>
    </row>
    <row r="18" spans="2:5" ht="15">
      <c r="B18" s="209" t="s">
        <v>186</v>
      </c>
      <c r="C18" s="210">
        <v>3</v>
      </c>
      <c r="D18" s="211">
        <v>850000</v>
      </c>
      <c r="E18" s="211">
        <v>291000</v>
      </c>
    </row>
    <row r="19" spans="2:5" ht="15">
      <c r="B19" s="209" t="s">
        <v>206</v>
      </c>
      <c r="C19" s="210">
        <v>2</v>
      </c>
      <c r="D19" s="211">
        <v>550000</v>
      </c>
      <c r="E19" s="211">
        <v>276500</v>
      </c>
    </row>
    <row r="20" spans="2:5" ht="15">
      <c r="B20" s="209" t="s">
        <v>212</v>
      </c>
      <c r="C20" s="210">
        <v>2</v>
      </c>
      <c r="D20" s="211">
        <v>150000</v>
      </c>
      <c r="E20" s="211">
        <v>56000</v>
      </c>
    </row>
    <row r="21" spans="2:5" ht="15">
      <c r="B21" s="209" t="s">
        <v>189</v>
      </c>
      <c r="C21" s="210">
        <v>1</v>
      </c>
      <c r="D21" s="211">
        <v>50000</v>
      </c>
      <c r="E21" s="211">
        <v>10000</v>
      </c>
    </row>
    <row r="22" spans="2:5" ht="15">
      <c r="B22" s="209" t="s">
        <v>222</v>
      </c>
      <c r="C22" s="210">
        <v>1</v>
      </c>
      <c r="D22" s="211">
        <v>100000</v>
      </c>
      <c r="E22" s="211">
        <v>40000</v>
      </c>
    </row>
    <row r="23" spans="2:5" ht="15">
      <c r="B23" s="209" t="s">
        <v>180</v>
      </c>
      <c r="C23" s="210">
        <v>1</v>
      </c>
      <c r="D23" s="211">
        <v>1000000</v>
      </c>
      <c r="E23" s="211">
        <v>70000</v>
      </c>
    </row>
    <row r="24" spans="2:5" ht="15">
      <c r="B24" s="209" t="s">
        <v>182</v>
      </c>
      <c r="C24" s="210">
        <v>1</v>
      </c>
      <c r="D24" s="211">
        <v>50000</v>
      </c>
      <c r="E24" s="211">
        <v>25000</v>
      </c>
    </row>
    <row r="25" spans="2:5" ht="15">
      <c r="B25" s="209" t="s">
        <v>197</v>
      </c>
      <c r="C25" s="210">
        <v>1</v>
      </c>
      <c r="D25" s="211">
        <v>9775000</v>
      </c>
      <c r="E25" s="211">
        <v>4985250</v>
      </c>
    </row>
    <row r="26" spans="2:5" ht="15">
      <c r="B26" s="209" t="s">
        <v>216</v>
      </c>
      <c r="C26" s="210">
        <v>1</v>
      </c>
      <c r="D26" s="211">
        <v>100000</v>
      </c>
      <c r="E26" s="211">
        <v>1000</v>
      </c>
    </row>
    <row r="27" spans="2:5" ht="15">
      <c r="B27" s="209" t="s">
        <v>200</v>
      </c>
      <c r="C27" s="210">
        <v>1</v>
      </c>
      <c r="D27" s="211">
        <v>100000</v>
      </c>
      <c r="E27" s="211">
        <v>35000</v>
      </c>
    </row>
    <row r="28" spans="2:5" ht="15">
      <c r="B28" s="448" t="s">
        <v>32</v>
      </c>
      <c r="C28" s="448"/>
      <c r="D28" s="448"/>
      <c r="E28" s="216">
        <f>SUM(E12:E27)</f>
        <v>119152089</v>
      </c>
    </row>
    <row r="29" spans="2:5" ht="15" customHeight="1">
      <c r="B29" s="27" t="s">
        <v>18</v>
      </c>
      <c r="C29" s="27"/>
      <c r="D29" s="27"/>
      <c r="E29" s="212"/>
    </row>
    <row r="30" spans="2:5" ht="15" customHeight="1">
      <c r="B30" s="213"/>
      <c r="C30" s="213"/>
      <c r="D30" s="214"/>
      <c r="E30" s="214"/>
    </row>
    <row r="31" spans="2:5" ht="15" customHeight="1">
      <c r="B31" s="213"/>
      <c r="C31" s="213"/>
      <c r="D31" s="214"/>
      <c r="E31" s="214"/>
    </row>
    <row r="32" spans="2:5" ht="15.75" customHeight="1">
      <c r="B32" s="371" t="s">
        <v>155</v>
      </c>
      <c r="C32" s="371"/>
      <c r="D32" s="371"/>
      <c r="E32" s="371"/>
    </row>
    <row r="33" spans="2:5" ht="15.75" customHeight="1">
      <c r="B33" s="215"/>
      <c r="C33" s="215"/>
      <c r="D33" s="215"/>
      <c r="E33" s="215"/>
    </row>
    <row r="34" spans="2:5" ht="30" customHeight="1">
      <c r="B34" s="446" t="s">
        <v>271</v>
      </c>
      <c r="C34" s="446" t="s">
        <v>272</v>
      </c>
      <c r="D34" s="446" t="s">
        <v>273</v>
      </c>
      <c r="E34" s="446" t="s">
        <v>274</v>
      </c>
    </row>
    <row r="35" spans="2:5" ht="45" customHeight="1">
      <c r="B35" s="446"/>
      <c r="C35" s="446"/>
      <c r="D35" s="447"/>
      <c r="E35" s="447"/>
    </row>
    <row r="36" spans="2:5" ht="29.25" customHeight="1">
      <c r="B36" s="446"/>
      <c r="C36" s="446"/>
      <c r="D36" s="447"/>
      <c r="E36" s="447"/>
    </row>
    <row r="37" spans="2:5" ht="15">
      <c r="B37" s="209" t="s">
        <v>213</v>
      </c>
      <c r="C37" s="210">
        <v>872</v>
      </c>
      <c r="D37" s="211">
        <v>150786270</v>
      </c>
      <c r="E37" s="211">
        <v>108845295</v>
      </c>
    </row>
    <row r="38" spans="2:5" ht="15">
      <c r="B38" s="209" t="s">
        <v>186</v>
      </c>
      <c r="C38" s="210">
        <v>173</v>
      </c>
      <c r="D38" s="211">
        <v>24315850</v>
      </c>
      <c r="E38" s="211">
        <v>15974062</v>
      </c>
    </row>
    <row r="39" spans="2:5" ht="15">
      <c r="B39" s="209" t="s">
        <v>185</v>
      </c>
      <c r="C39" s="210">
        <v>118</v>
      </c>
      <c r="D39" s="211">
        <v>23115662</v>
      </c>
      <c r="E39" s="211">
        <v>13211836</v>
      </c>
    </row>
    <row r="40" spans="2:5" ht="15">
      <c r="B40" s="209" t="s">
        <v>214</v>
      </c>
      <c r="C40" s="210">
        <v>109</v>
      </c>
      <c r="D40" s="211">
        <v>67842508</v>
      </c>
      <c r="E40" s="211">
        <v>61838256</v>
      </c>
    </row>
    <row r="41" spans="2:5" ht="15">
      <c r="B41" s="209" t="s">
        <v>227</v>
      </c>
      <c r="C41" s="210">
        <v>45</v>
      </c>
      <c r="D41" s="211">
        <v>3505001</v>
      </c>
      <c r="E41" s="211">
        <v>2268853</v>
      </c>
    </row>
    <row r="42" spans="2:5" ht="15">
      <c r="B42" s="209" t="s">
        <v>188</v>
      </c>
      <c r="C42" s="210">
        <v>23</v>
      </c>
      <c r="D42" s="211">
        <v>4970000</v>
      </c>
      <c r="E42" s="211">
        <v>3151375</v>
      </c>
    </row>
    <row r="43" spans="2:5" ht="15">
      <c r="B43" s="209" t="s">
        <v>212</v>
      </c>
      <c r="C43" s="210">
        <v>23</v>
      </c>
      <c r="D43" s="211">
        <v>10610150</v>
      </c>
      <c r="E43" s="211">
        <v>7649106</v>
      </c>
    </row>
    <row r="44" spans="2:5" ht="15">
      <c r="B44" s="209" t="s">
        <v>195</v>
      </c>
      <c r="C44" s="210">
        <v>13</v>
      </c>
      <c r="D44" s="211">
        <v>860005</v>
      </c>
      <c r="E44" s="211">
        <v>407866</v>
      </c>
    </row>
    <row r="45" spans="2:5" ht="15">
      <c r="B45" s="209" t="s">
        <v>221</v>
      </c>
      <c r="C45" s="210">
        <v>12</v>
      </c>
      <c r="D45" s="211">
        <v>2628000</v>
      </c>
      <c r="E45" s="211">
        <v>1701500</v>
      </c>
    </row>
    <row r="46" spans="2:5" ht="15">
      <c r="B46" s="209" t="s">
        <v>210</v>
      </c>
      <c r="C46" s="210">
        <v>11</v>
      </c>
      <c r="D46" s="211">
        <v>1285000</v>
      </c>
      <c r="E46" s="211">
        <v>734000</v>
      </c>
    </row>
    <row r="47" spans="2:5" ht="15">
      <c r="B47" s="209" t="s">
        <v>220</v>
      </c>
      <c r="C47" s="210">
        <v>10</v>
      </c>
      <c r="D47" s="211">
        <v>660820</v>
      </c>
      <c r="E47" s="211">
        <v>364510</v>
      </c>
    </row>
    <row r="48" spans="2:5" ht="16.5" customHeight="1">
      <c r="B48" s="209" t="s">
        <v>206</v>
      </c>
      <c r="C48" s="210">
        <v>10</v>
      </c>
      <c r="D48" s="211">
        <v>1475550</v>
      </c>
      <c r="E48" s="211">
        <v>1089477</v>
      </c>
    </row>
    <row r="49" spans="2:5" ht="15">
      <c r="B49" s="209" t="s">
        <v>180</v>
      </c>
      <c r="C49" s="210">
        <v>8</v>
      </c>
      <c r="D49" s="211">
        <v>1045001</v>
      </c>
      <c r="E49" s="211">
        <v>750920</v>
      </c>
    </row>
    <row r="50" spans="2:5" ht="15">
      <c r="B50" s="209" t="s">
        <v>182</v>
      </c>
      <c r="C50" s="210">
        <v>7</v>
      </c>
      <c r="D50" s="211">
        <v>2700050</v>
      </c>
      <c r="E50" s="211">
        <v>1089025</v>
      </c>
    </row>
    <row r="51" spans="2:5" ht="15">
      <c r="B51" s="209" t="s">
        <v>224</v>
      </c>
      <c r="C51" s="210">
        <v>7</v>
      </c>
      <c r="D51" s="211">
        <v>1425000</v>
      </c>
      <c r="E51" s="211">
        <v>341500</v>
      </c>
    </row>
    <row r="52" spans="2:5" ht="15">
      <c r="B52" s="209" t="s">
        <v>256</v>
      </c>
      <c r="C52" s="210">
        <v>6</v>
      </c>
      <c r="D52" s="211">
        <v>2100000</v>
      </c>
      <c r="E52" s="211">
        <v>1900000</v>
      </c>
    </row>
    <row r="53" spans="2:5" ht="15">
      <c r="B53" s="209" t="s">
        <v>217</v>
      </c>
      <c r="C53" s="210">
        <v>6</v>
      </c>
      <c r="D53" s="211">
        <v>775000</v>
      </c>
      <c r="E53" s="211">
        <v>328100</v>
      </c>
    </row>
    <row r="54" spans="2:5" ht="15">
      <c r="B54" s="209" t="s">
        <v>240</v>
      </c>
      <c r="C54" s="210">
        <v>6</v>
      </c>
      <c r="D54" s="211">
        <v>465000</v>
      </c>
      <c r="E54" s="211">
        <v>382500</v>
      </c>
    </row>
    <row r="55" spans="2:5" ht="15">
      <c r="B55" s="209" t="s">
        <v>238</v>
      </c>
      <c r="C55" s="210">
        <v>5</v>
      </c>
      <c r="D55" s="211">
        <v>2100000</v>
      </c>
      <c r="E55" s="211">
        <v>1801000</v>
      </c>
    </row>
    <row r="56" spans="2:5" ht="15">
      <c r="B56" s="209" t="s">
        <v>205</v>
      </c>
      <c r="C56" s="210">
        <v>5</v>
      </c>
      <c r="D56" s="211">
        <v>445000</v>
      </c>
      <c r="E56" s="211">
        <v>206725</v>
      </c>
    </row>
    <row r="57" spans="2:5" ht="15">
      <c r="B57" s="209" t="s">
        <v>233</v>
      </c>
      <c r="C57" s="210">
        <v>5</v>
      </c>
      <c r="D57" s="211">
        <v>485000</v>
      </c>
      <c r="E57" s="211">
        <v>374250</v>
      </c>
    </row>
    <row r="58" spans="2:5" ht="15">
      <c r="B58" s="209" t="s">
        <v>211</v>
      </c>
      <c r="C58" s="210">
        <v>4</v>
      </c>
      <c r="D58" s="211">
        <v>218000</v>
      </c>
      <c r="E58" s="211">
        <v>136920</v>
      </c>
    </row>
    <row r="59" spans="2:5" ht="15">
      <c r="B59" s="209" t="s">
        <v>247</v>
      </c>
      <c r="C59" s="210">
        <v>4</v>
      </c>
      <c r="D59" s="211">
        <v>1600000</v>
      </c>
      <c r="E59" s="211">
        <v>748500</v>
      </c>
    </row>
    <row r="60" spans="2:5" ht="15">
      <c r="B60" s="209" t="s">
        <v>199</v>
      </c>
      <c r="C60" s="210">
        <v>4</v>
      </c>
      <c r="D60" s="211">
        <v>190000</v>
      </c>
      <c r="E60" s="211">
        <v>174800</v>
      </c>
    </row>
    <row r="61" spans="2:5" ht="15">
      <c r="B61" s="209" t="s">
        <v>201</v>
      </c>
      <c r="C61" s="210">
        <v>3</v>
      </c>
      <c r="D61" s="211">
        <v>170000</v>
      </c>
      <c r="E61" s="211">
        <v>130000</v>
      </c>
    </row>
    <row r="62" spans="2:5" ht="15">
      <c r="B62" s="209" t="s">
        <v>244</v>
      </c>
      <c r="C62" s="210">
        <v>3</v>
      </c>
      <c r="D62" s="211">
        <v>400000</v>
      </c>
      <c r="E62" s="211">
        <v>273250</v>
      </c>
    </row>
    <row r="63" spans="2:5" ht="15">
      <c r="B63" s="209" t="s">
        <v>229</v>
      </c>
      <c r="C63" s="210">
        <v>3</v>
      </c>
      <c r="D63" s="211">
        <v>155000</v>
      </c>
      <c r="E63" s="211">
        <v>151500</v>
      </c>
    </row>
    <row r="64" spans="2:5" ht="15">
      <c r="B64" s="209" t="s">
        <v>193</v>
      </c>
      <c r="C64" s="210">
        <v>3</v>
      </c>
      <c r="D64" s="211">
        <v>370000</v>
      </c>
      <c r="E64" s="211">
        <v>194500</v>
      </c>
    </row>
    <row r="65" spans="2:5" ht="15">
      <c r="B65" s="209" t="s">
        <v>184</v>
      </c>
      <c r="C65" s="210">
        <v>3</v>
      </c>
      <c r="D65" s="211">
        <v>300000</v>
      </c>
      <c r="E65" s="211">
        <v>210000</v>
      </c>
    </row>
    <row r="66" spans="2:5" ht="15">
      <c r="B66" s="209" t="s">
        <v>234</v>
      </c>
      <c r="C66" s="210">
        <v>3</v>
      </c>
      <c r="D66" s="211">
        <v>630000</v>
      </c>
      <c r="E66" s="211">
        <v>364000</v>
      </c>
    </row>
    <row r="67" spans="2:5" ht="15">
      <c r="B67" s="209" t="s">
        <v>226</v>
      </c>
      <c r="C67" s="210">
        <v>2</v>
      </c>
      <c r="D67" s="211">
        <v>550000</v>
      </c>
      <c r="E67" s="211">
        <v>400000</v>
      </c>
    </row>
    <row r="68" spans="2:5" ht="15">
      <c r="B68" s="209" t="s">
        <v>223</v>
      </c>
      <c r="C68" s="210">
        <v>2</v>
      </c>
      <c r="D68" s="211">
        <v>3020000</v>
      </c>
      <c r="E68" s="211">
        <v>3020000</v>
      </c>
    </row>
    <row r="69" spans="2:5" ht="15">
      <c r="B69" s="209" t="s">
        <v>222</v>
      </c>
      <c r="C69" s="210">
        <v>2</v>
      </c>
      <c r="D69" s="211">
        <v>150100</v>
      </c>
      <c r="E69" s="211">
        <v>130040</v>
      </c>
    </row>
    <row r="70" spans="2:5" ht="15">
      <c r="B70" s="209" t="s">
        <v>200</v>
      </c>
      <c r="C70" s="210">
        <v>2</v>
      </c>
      <c r="D70" s="211">
        <v>350100</v>
      </c>
      <c r="E70" s="211">
        <v>175035</v>
      </c>
    </row>
    <row r="71" spans="2:5" ht="15">
      <c r="B71" s="209" t="s">
        <v>189</v>
      </c>
      <c r="C71" s="210">
        <v>2</v>
      </c>
      <c r="D71" s="211">
        <v>15050</v>
      </c>
      <c r="E71" s="211">
        <v>10110</v>
      </c>
    </row>
    <row r="72" spans="2:5" ht="15">
      <c r="B72" s="209" t="s">
        <v>242</v>
      </c>
      <c r="C72" s="210">
        <v>2</v>
      </c>
      <c r="D72" s="211">
        <v>1150000</v>
      </c>
      <c r="E72" s="211">
        <v>200000</v>
      </c>
    </row>
    <row r="73" spans="2:5" ht="15">
      <c r="B73" s="209" t="s">
        <v>246</v>
      </c>
      <c r="C73" s="210">
        <v>2</v>
      </c>
      <c r="D73" s="211">
        <v>520000</v>
      </c>
      <c r="E73" s="211">
        <v>3000</v>
      </c>
    </row>
    <row r="74" spans="2:5" ht="15">
      <c r="B74" s="209" t="s">
        <v>231</v>
      </c>
      <c r="C74" s="210">
        <v>2</v>
      </c>
      <c r="D74" s="211">
        <v>550000</v>
      </c>
      <c r="E74" s="211">
        <v>400000</v>
      </c>
    </row>
    <row r="75" spans="2:5" ht="15">
      <c r="B75" s="209" t="s">
        <v>259</v>
      </c>
      <c r="C75" s="210">
        <v>1</v>
      </c>
      <c r="D75" s="211">
        <v>30000</v>
      </c>
      <c r="E75" s="211">
        <v>30000</v>
      </c>
    </row>
    <row r="76" spans="2:5" ht="15">
      <c r="B76" s="209" t="s">
        <v>218</v>
      </c>
      <c r="C76" s="210">
        <v>1</v>
      </c>
      <c r="D76" s="211">
        <v>5000000</v>
      </c>
      <c r="E76" s="211">
        <v>300000</v>
      </c>
    </row>
    <row r="77" spans="2:5" ht="15">
      <c r="B77" s="209" t="s">
        <v>255</v>
      </c>
      <c r="C77" s="210">
        <v>1</v>
      </c>
      <c r="D77" s="211">
        <v>300000</v>
      </c>
      <c r="E77" s="211">
        <v>230000</v>
      </c>
    </row>
    <row r="78" spans="2:5" ht="15">
      <c r="B78" s="209" t="s">
        <v>236</v>
      </c>
      <c r="C78" s="210">
        <v>1</v>
      </c>
      <c r="D78" s="211">
        <v>400000</v>
      </c>
      <c r="E78" s="211">
        <v>10000</v>
      </c>
    </row>
    <row r="79" spans="2:5" ht="15">
      <c r="B79" s="209" t="s">
        <v>237</v>
      </c>
      <c r="C79" s="210">
        <v>1</v>
      </c>
      <c r="D79" s="211">
        <v>300000</v>
      </c>
      <c r="E79" s="211">
        <v>150000</v>
      </c>
    </row>
    <row r="80" spans="2:5" ht="15">
      <c r="B80" s="209" t="s">
        <v>207</v>
      </c>
      <c r="C80" s="210">
        <v>1</v>
      </c>
      <c r="D80" s="211">
        <v>150000</v>
      </c>
      <c r="E80" s="211">
        <v>49500</v>
      </c>
    </row>
    <row r="81" spans="2:5" ht="15">
      <c r="B81" s="209" t="s">
        <v>204</v>
      </c>
      <c r="C81" s="210">
        <v>1</v>
      </c>
      <c r="D81" s="211">
        <v>50000</v>
      </c>
      <c r="E81" s="211">
        <v>50000</v>
      </c>
    </row>
    <row r="82" spans="2:5" ht="15">
      <c r="B82" s="209" t="s">
        <v>241</v>
      </c>
      <c r="C82" s="210">
        <v>1</v>
      </c>
      <c r="D82" s="211">
        <v>50000</v>
      </c>
      <c r="E82" s="211">
        <v>12500</v>
      </c>
    </row>
    <row r="83" spans="2:5" ht="15">
      <c r="B83" s="209" t="s">
        <v>243</v>
      </c>
      <c r="C83" s="210">
        <v>1</v>
      </c>
      <c r="D83" s="211">
        <v>150000</v>
      </c>
      <c r="E83" s="211">
        <v>75000</v>
      </c>
    </row>
    <row r="84" spans="2:5" ht="15">
      <c r="B84" s="209" t="s">
        <v>194</v>
      </c>
      <c r="C84" s="210">
        <v>1</v>
      </c>
      <c r="D84" s="211">
        <v>30000</v>
      </c>
      <c r="E84" s="211">
        <v>29950</v>
      </c>
    </row>
    <row r="85" spans="2:5" ht="15">
      <c r="B85" s="209" t="s">
        <v>183</v>
      </c>
      <c r="C85" s="210">
        <v>1</v>
      </c>
      <c r="D85" s="211">
        <v>300000</v>
      </c>
      <c r="E85" s="211">
        <v>300000</v>
      </c>
    </row>
    <row r="86" spans="2:5" ht="15">
      <c r="B86" s="209" t="s">
        <v>245</v>
      </c>
      <c r="C86" s="210">
        <v>1</v>
      </c>
      <c r="D86" s="211">
        <v>150000</v>
      </c>
      <c r="E86" s="211">
        <v>114000</v>
      </c>
    </row>
    <row r="87" spans="2:5" ht="15">
      <c r="B87" s="209" t="s">
        <v>252</v>
      </c>
      <c r="C87" s="210">
        <v>1</v>
      </c>
      <c r="D87" s="211">
        <v>100000</v>
      </c>
      <c r="E87" s="211">
        <v>40000</v>
      </c>
    </row>
    <row r="88" spans="2:5" ht="15">
      <c r="B88" s="209" t="s">
        <v>196</v>
      </c>
      <c r="C88" s="210">
        <v>1</v>
      </c>
      <c r="D88" s="211">
        <v>50000</v>
      </c>
      <c r="E88" s="211">
        <v>32500</v>
      </c>
    </row>
    <row r="89" spans="2:5" ht="15">
      <c r="B89" s="209" t="s">
        <v>198</v>
      </c>
      <c r="C89" s="210">
        <v>1</v>
      </c>
      <c r="D89" s="211">
        <v>400000</v>
      </c>
      <c r="E89" s="211">
        <v>200000</v>
      </c>
    </row>
    <row r="90" spans="2:5" ht="15">
      <c r="B90" s="292" t="s">
        <v>187</v>
      </c>
      <c r="C90" s="210">
        <v>1</v>
      </c>
      <c r="D90" s="211">
        <v>20000</v>
      </c>
      <c r="E90" s="211">
        <v>20000</v>
      </c>
    </row>
    <row r="91" spans="2:5" ht="15">
      <c r="B91" s="292" t="s">
        <v>181</v>
      </c>
      <c r="C91" s="210">
        <v>1</v>
      </c>
      <c r="D91" s="211">
        <v>1000000</v>
      </c>
      <c r="E91" s="211">
        <v>250000</v>
      </c>
    </row>
    <row r="92" spans="2:5" ht="15">
      <c r="B92" s="292" t="s">
        <v>250</v>
      </c>
      <c r="C92" s="210">
        <v>1</v>
      </c>
      <c r="D92" s="211">
        <v>150000</v>
      </c>
      <c r="E92" s="211">
        <v>75000</v>
      </c>
    </row>
    <row r="93" spans="2:5" ht="15" customHeight="1">
      <c r="B93" s="292" t="s">
        <v>225</v>
      </c>
      <c r="C93" s="210">
        <v>1</v>
      </c>
      <c r="D93" s="211">
        <v>10000</v>
      </c>
      <c r="E93" s="211">
        <v>1000</v>
      </c>
    </row>
    <row r="94" spans="2:5" ht="15">
      <c r="B94" s="448" t="s">
        <v>32</v>
      </c>
      <c r="C94" s="448"/>
      <c r="D94" s="448"/>
      <c r="E94" s="216">
        <f>SUM(E37:E93)</f>
        <v>233101261</v>
      </c>
    </row>
    <row r="95" ht="15" customHeight="1"/>
    <row r="97" ht="15" customHeight="1"/>
    <row r="98" ht="15" customHeight="1"/>
  </sheetData>
  <sheetProtection/>
  <mergeCells count="14">
    <mergeCell ref="B94:D94"/>
    <mergeCell ref="B28:D28"/>
    <mergeCell ref="B32:E32"/>
    <mergeCell ref="B34:B36"/>
    <mergeCell ref="C34:C36"/>
    <mergeCell ref="D34:D36"/>
    <mergeCell ref="E34:E36"/>
    <mergeCell ref="A1:G1"/>
    <mergeCell ref="A4:G5"/>
    <mergeCell ref="B7:E7"/>
    <mergeCell ref="B9:B11"/>
    <mergeCell ref="C9:C11"/>
    <mergeCell ref="D9:D11"/>
    <mergeCell ref="E9:E11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6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0" r:id="rId8" display="http://www.ticaretsicil.gov.tr/istatistik/yabanci_iller_detay.php?il_kod=33&amp;yil0=2010"/>
    <hyperlink ref="B22" r:id="rId9" display="http://www.ticaretsicil.gov.tr/istatistik/yabanci_iller_detay.php?il_kod=1&amp;yil0=2010"/>
    <hyperlink ref="B23" r:id="rId10" display="http://www.ticaretsicil.gov.tr/istatistik/yabanci_iller_detay.php?il_kod=3&amp;yil0=2010"/>
    <hyperlink ref="B24" r:id="rId11" display="http://www.ticaretsicil.gov.tr/istatistik/yabanci_iller_detay.php?il_kod=37&amp;yil0=2010"/>
    <hyperlink ref="B27" r:id="rId12" display="http://www.ticaretsicil.gov.tr/istatistik/yabanci_iller_detay.php?il_kod=21&amp;yil0=2010"/>
    <hyperlink ref="B37" r:id="rId13" display="http://www.ticaretsicil.gov.tr/istatistik/yabanci_iller_detay.php?il_kod=34&amp;yil0=2010"/>
    <hyperlink ref="B38" r:id="rId14" display="http://www.ticaretsicil.gov.tr/istatistik/yabanci_iller_detay.php?il_kod=7&amp;yil0=2010"/>
    <hyperlink ref="B39" r:id="rId15" display="http://www.ticaretsicil.gov.tr/istatistik/yabanci_iller_detay.php?il_kod=6&amp;yil0=2010"/>
    <hyperlink ref="B40" r:id="rId16" display="http://www.ticaretsicil.gov.tr/istatistik/yabanci_iller_detay.php?il_kod=35&amp;yil0=2010"/>
    <hyperlink ref="B41" r:id="rId17" display="http://www.ticaretsicil.gov.tr/istatistik/yabanci_iller_detay.php?il_kod=48&amp;yil0=2010"/>
    <hyperlink ref="B42" r:id="rId18" display="http://www.ticaretsicil.gov.tr/istatistik/yabanci_iller_detay.php?il_kod=33&amp;yil0=2010"/>
    <hyperlink ref="B43" r:id="rId19" display="http://www.ticaretsicil.gov.tr/istatistik/yabanci_iller_detay.php?il_kod=9&amp;yil0=2010"/>
    <hyperlink ref="B44" r:id="rId20" display="http://www.ticaretsicil.gov.tr/istatistik/yabanci_iller_detay.php?il_kod=42&amp;yil0=2010"/>
    <hyperlink ref="B45" r:id="rId21" display="http://www.ticaretsicil.gov.tr/istatistik/yabanci_iller_detay.php?il_kod=31&amp;yil0=2010"/>
    <hyperlink ref="B46" r:id="rId22" display="http://www.ticaretsicil.gov.tr/istatistik/yabanci_iller_detay.php?il_kod=27&amp;yil0=2010"/>
    <hyperlink ref="B47" r:id="rId23" display="http://www.ticaretsicil.gov.tr/istatistik/yabanci_iller_detay.php?il_kod=1&amp;yil0=2010"/>
    <hyperlink ref="B48" r:id="rId24" display="http://www.ticaretsicil.gov.tr/istatistik/yabanci_iller_detay.php?il_kod=16&amp;yil0=2010"/>
    <hyperlink ref="B49" r:id="rId25" display="http://www.ticaretsicil.gov.tr/istatistik/yabanci_iller_detay.php?il_kod=61&amp;yil0=2010"/>
    <hyperlink ref="B50" r:id="rId26" display="http://www.ticaretsicil.gov.tr/istatistik/yabanci_iller_detay.php?il_kod=41&amp;yil0=2010"/>
    <hyperlink ref="B51" r:id="rId27" display="http://www.ticaretsicil.gov.tr/istatistik/yabanci_iller_detay.php?il_kod=45&amp;yil0=2010"/>
    <hyperlink ref="B52" r:id="rId28" display="http://www.ticaretsicil.gov.tr/istatistik/yabanci_iller_detay.php?il_kod=3&amp;yil0=2010"/>
    <hyperlink ref="B53" r:id="rId29" display="http://www.ticaretsicil.gov.tr/istatistik/yabanci_iller_detay.php?il_kod=32&amp;yil0=2010"/>
    <hyperlink ref="B54" r:id="rId30" display="http://www.ticaretsicil.gov.tr/istatistik/yabanci_iller_detay.php?il_kod=59&amp;yil0=2010"/>
    <hyperlink ref="B55" r:id="rId31" display="http://www.ticaretsicil.gov.tr/istatistik/yabanci_iller_detay.php?il_kod=22&amp;yil0=2010"/>
    <hyperlink ref="B56" r:id="rId32" display="http://www.ticaretsicil.gov.tr/istatistik/yabanci_iller_detay.php?il_kod=65&amp;yil0=2010"/>
    <hyperlink ref="B57" r:id="rId33" display="http://www.ticaretsicil.gov.tr/istatistik/yabanci_iller_detay.php?il_kod=38&amp;yil0=2010"/>
    <hyperlink ref="B58" r:id="rId34" display="http://www.ticaretsicil.gov.tr/istatistik/yabanci_iller_detay.php?il_kod=14&amp;yil0=2010"/>
    <hyperlink ref="B59" r:id="rId35" display="http://www.ticaretsicil.gov.tr/istatistik/yabanci_iller_detay.php?il_kod=26&amp;yil0=2010"/>
    <hyperlink ref="B60" r:id="rId36" display="http://www.ticaretsicil.gov.tr/istatistik/yabanci_iller_detay.php?il_kod=68&amp;yil0=2010"/>
    <hyperlink ref="B61" r:id="rId37" display="http://www.ticaretsicil.gov.tr/istatistik/yabanci_iller_detay.php?il_kod=54&amp;yil0=2010"/>
    <hyperlink ref="B62" r:id="rId38" display="http://www.ticaretsicil.gov.tr/istatistik/yabanci_iller_detay.php?il_kod=77&amp;yil0=2010"/>
    <hyperlink ref="B63" r:id="rId39" display="http://www.ticaretsicil.gov.tr/istatistik/yabanci_iller_detay.php?il_kod=52&amp;yil0=2010"/>
    <hyperlink ref="B64" r:id="rId40" display="http://www.ticaretsicil.gov.tr/istatistik/yabanci_iller_detay.php?il_kod=44&amp;yil0=2010"/>
    <hyperlink ref="B65" r:id="rId41" display="http://www.ticaretsicil.gov.tr/istatistik/yabanci_iller_detay.php?il_kod=67&amp;yil0=2010"/>
    <hyperlink ref="B66" r:id="rId42" display="http://www.ticaretsicil.gov.tr/istatistik/yabanci_iller_detay.php?il_kod=43&amp;yil0=2010"/>
    <hyperlink ref="B67" r:id="rId43" display="http://www.ticaretsicil.gov.tr/istatistik/yabanci_iller_detay.php?il_kod=55&amp;yil0=2010"/>
    <hyperlink ref="B68" r:id="rId44" display="http://www.ticaretsicil.gov.tr/istatistik/yabanci_iller_detay.php?il_kod=20&amp;yil0=2010"/>
    <hyperlink ref="B69" r:id="rId45" display="http://www.ticaretsicil.gov.tr/istatistik/yabanci_iller_detay.php?il_kod=10&amp;yil0=2010"/>
    <hyperlink ref="B70" r:id="rId46" display="http://www.ticaretsicil.gov.tr/istatistik/yabanci_iller_detay.php?il_kod=2&amp;yil0=2010"/>
    <hyperlink ref="B71" r:id="rId47" display="http://www.ticaretsicil.gov.tr/istatistik/yabanci_iller_detay.php?il_kod=19&amp;yil0=2010"/>
    <hyperlink ref="B72" r:id="rId48" display="http://www.ticaretsicil.gov.tr/istatistik/yabanci_iller_detay.php?il_kod=17&amp;yil0=2010"/>
    <hyperlink ref="B73" r:id="rId49" display="http://www.ticaretsicil.gov.tr/istatistik/yabanci_iller_detay.php?il_kod=66&amp;yil0=2010"/>
    <hyperlink ref="B74" r:id="rId50" display="http://www.ticaretsicil.gov.tr/istatistik/yabanci_iller_detay.php?il_kod=64&amp;yil0=2010"/>
    <hyperlink ref="B75" r:id="rId51" display="http://www.ticaretsicil.gov.tr/istatistik/yabanci_iller_detay.php?il_kod=62&amp;yil0=2010"/>
    <hyperlink ref="B76" r:id="rId52" display="http://www.ticaretsicil.gov.tr/istatistik/yabanci_iller_detay.php?il_kod=58&amp;yil0=2010"/>
    <hyperlink ref="B77" r:id="rId53" display="http://www.ticaretsicil.gov.tr/istatistik/yabanci_iller_detay.php?il_kod=57&amp;yil0=2010"/>
    <hyperlink ref="B78" r:id="rId54" display="http://www.ticaretsicil.gov.tr/istatistik/yabanci_iller_detay.php?il_kod=80&amp;yil0=2010"/>
    <hyperlink ref="B79" r:id="rId55" display="http://www.ticaretsicil.gov.tr/istatistik/yabanci_iller_detay.php?il_kod=50&amp;yil0=2010"/>
    <hyperlink ref="B80" r:id="rId56" display="http://www.ticaretsicil.gov.tr/istatistik/yabanci_iller_detay.php?il_kod=63&amp;yil0=2010"/>
    <hyperlink ref="B81" r:id="rId57" display="http://www.ticaretsicil.gov.tr/istatistik/yabanci_iller_detay.php?il_kod=39&amp;yil0=2010"/>
    <hyperlink ref="B82" r:id="rId58" display="http://www.ticaretsicil.gov.tr/istatistik/yabanci_iller_detay.php?il_kod=46&amp;yil0=2010"/>
    <hyperlink ref="B83" r:id="rId59" display="http://www.ticaretsicil.gov.tr/istatistik/yabanci_iller_detay.php?il_kod=76&amp;yil0=2010"/>
    <hyperlink ref="B84" r:id="rId60" display="http://www.ticaretsicil.gov.tr/istatistik/yabanci_iller_detay.php?il_kod=28&amp;yil0=2010"/>
    <hyperlink ref="B85" r:id="rId61" display="http://www.ticaretsicil.gov.tr/istatistik/yabanci_iller_detay.php?il_kod=25&amp;yil0=2010"/>
    <hyperlink ref="B86" r:id="rId62" display="http://www.ticaretsicil.gov.tr/istatistik/yabanci_iller_detay.php?il_kod=5&amp;yil0=2010"/>
    <hyperlink ref="B89" r:id="rId63" display="http://www.ticaretsicil.gov.tr/istatistik/yabanci_iller_detay.php?il_kod=15&amp;yil0=2010"/>
    <hyperlink ref="B17" r:id="rId64" display="http://www.ticaretsicil.gov.tr/istatistik/yabanci_iller_detay.php?il_kod=33&amp;yil0=2010"/>
    <hyperlink ref="B21" r:id="rId65" display="http://www.ticaretsicil.gov.tr/istatistik/yabanci_iller_detay.php?il_kod=21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&amp;L22.10.2010&amp;CTÜRKİYE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J37" sqref="J37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246" max="246" width="18.00390625" style="0" customWidth="1"/>
    <col min="247" max="248" width="13.8515625" style="0" customWidth="1"/>
    <col min="249" max="249" width="19.421875" style="0" customWidth="1"/>
    <col min="251" max="251" width="11.421875" style="0" customWidth="1"/>
    <col min="253" max="253" width="20.140625" style="0" bestFit="1" customWidth="1"/>
  </cols>
  <sheetData>
    <row r="1" spans="1:7" ht="18.75" customHeight="1" thickBot="1">
      <c r="A1" s="304" t="s">
        <v>387</v>
      </c>
      <c r="B1" s="304"/>
      <c r="C1" s="304"/>
      <c r="D1" s="304"/>
      <c r="E1" s="304"/>
      <c r="F1" s="304"/>
      <c r="G1" s="304"/>
    </row>
    <row r="2" spans="1:7" ht="18.75" customHeight="1">
      <c r="A2" s="132"/>
      <c r="B2" s="132"/>
      <c r="C2" s="132"/>
      <c r="D2" s="132"/>
      <c r="E2" s="132"/>
      <c r="F2" s="132"/>
      <c r="G2" s="132"/>
    </row>
    <row r="4" spans="2:7" ht="15.75">
      <c r="B4" s="347" t="s">
        <v>275</v>
      </c>
      <c r="C4" s="347"/>
      <c r="D4" s="347"/>
      <c r="E4" s="347"/>
      <c r="F4" s="347"/>
      <c r="G4" s="347"/>
    </row>
    <row r="5" spans="2:7" ht="15.75">
      <c r="B5" s="262"/>
      <c r="C5" s="262"/>
      <c r="D5" s="262"/>
      <c r="E5" s="262"/>
      <c r="F5" s="262"/>
      <c r="G5" s="262"/>
    </row>
    <row r="7" spans="2:5" ht="15">
      <c r="B7" s="371" t="s">
        <v>141</v>
      </c>
      <c r="C7" s="371"/>
      <c r="D7" s="371"/>
      <c r="E7" s="371"/>
    </row>
    <row r="8" spans="2:5" ht="15.75" customHeight="1">
      <c r="B8" s="208"/>
      <c r="C8" s="208"/>
      <c r="D8" s="208"/>
      <c r="E8" s="208"/>
    </row>
    <row r="9" spans="2:5" ht="15.75" customHeight="1">
      <c r="B9" s="446" t="s">
        <v>276</v>
      </c>
      <c r="C9" s="446" t="s">
        <v>277</v>
      </c>
      <c r="D9" s="446" t="s">
        <v>273</v>
      </c>
      <c r="E9" s="446" t="s">
        <v>274</v>
      </c>
    </row>
    <row r="10" spans="2:5" ht="45" customHeight="1">
      <c r="B10" s="446"/>
      <c r="C10" s="446"/>
      <c r="D10" s="447"/>
      <c r="E10" s="447"/>
    </row>
    <row r="11" spans="2:5" ht="29.25" customHeight="1">
      <c r="B11" s="446"/>
      <c r="C11" s="446"/>
      <c r="D11" s="447"/>
      <c r="E11" s="447"/>
    </row>
    <row r="12" spans="2:5" ht="15">
      <c r="B12" s="210" t="s">
        <v>289</v>
      </c>
      <c r="C12" s="210">
        <v>5</v>
      </c>
      <c r="D12" s="211">
        <v>1200000</v>
      </c>
      <c r="E12" s="211">
        <v>992000</v>
      </c>
    </row>
    <row r="13" spans="2:5" ht="15">
      <c r="B13" s="210" t="s">
        <v>280</v>
      </c>
      <c r="C13" s="210">
        <v>4</v>
      </c>
      <c r="D13" s="211">
        <v>56290000</v>
      </c>
      <c r="E13" s="211">
        <v>8055500</v>
      </c>
    </row>
    <row r="14" spans="2:5" ht="16.5" customHeight="1">
      <c r="B14" s="210" t="s">
        <v>279</v>
      </c>
      <c r="C14" s="210">
        <v>3</v>
      </c>
      <c r="D14" s="211">
        <v>525000</v>
      </c>
      <c r="E14" s="211">
        <v>50500</v>
      </c>
    </row>
    <row r="15" spans="2:5" ht="16.5" customHeight="1">
      <c r="B15" s="210" t="s">
        <v>282</v>
      </c>
      <c r="C15" s="210">
        <v>2</v>
      </c>
      <c r="D15" s="211">
        <v>875000</v>
      </c>
      <c r="E15" s="211">
        <v>103750</v>
      </c>
    </row>
    <row r="16" spans="2:5" ht="15">
      <c r="B16" s="210" t="s">
        <v>287</v>
      </c>
      <c r="C16" s="210">
        <v>2</v>
      </c>
      <c r="D16" s="211">
        <v>350000</v>
      </c>
      <c r="E16" s="211">
        <v>28502</v>
      </c>
    </row>
    <row r="17" spans="2:5" ht="15">
      <c r="B17" s="210" t="s">
        <v>414</v>
      </c>
      <c r="C17" s="210">
        <v>1</v>
      </c>
      <c r="D17" s="211">
        <v>1000000</v>
      </c>
      <c r="E17" s="210">
        <v>960000</v>
      </c>
    </row>
    <row r="18" spans="2:5" ht="15">
      <c r="B18" s="210" t="s">
        <v>292</v>
      </c>
      <c r="C18" s="210">
        <v>1</v>
      </c>
      <c r="D18" s="211">
        <v>200000</v>
      </c>
      <c r="E18" s="211">
        <v>80000</v>
      </c>
    </row>
    <row r="19" spans="2:5" ht="15">
      <c r="B19" s="210" t="s">
        <v>294</v>
      </c>
      <c r="C19" s="210">
        <v>1</v>
      </c>
      <c r="D19" s="211">
        <v>240000</v>
      </c>
      <c r="E19" s="210">
        <v>60000</v>
      </c>
    </row>
    <row r="20" spans="2:5" ht="15">
      <c r="B20" s="210" t="s">
        <v>415</v>
      </c>
      <c r="C20" s="210">
        <v>1</v>
      </c>
      <c r="D20" s="211">
        <v>50000</v>
      </c>
      <c r="E20" s="211">
        <v>500</v>
      </c>
    </row>
    <row r="21" spans="2:5" ht="15">
      <c r="B21" s="210" t="s">
        <v>357</v>
      </c>
      <c r="C21" s="210">
        <v>1</v>
      </c>
      <c r="D21" s="211">
        <v>50000</v>
      </c>
      <c r="E21" s="210">
        <v>43500</v>
      </c>
    </row>
    <row r="22" spans="2:5" ht="15">
      <c r="B22" s="210" t="s">
        <v>286</v>
      </c>
      <c r="C22" s="210">
        <v>1</v>
      </c>
      <c r="D22" s="211">
        <v>1500000</v>
      </c>
      <c r="E22" s="210">
        <v>500000</v>
      </c>
    </row>
    <row r="23" spans="2:5" ht="15">
      <c r="B23" s="210" t="s">
        <v>296</v>
      </c>
      <c r="C23" s="210">
        <v>1</v>
      </c>
      <c r="D23" s="211">
        <v>1000000</v>
      </c>
      <c r="E23" s="210">
        <v>15000</v>
      </c>
    </row>
    <row r="24" spans="2:5" ht="15">
      <c r="B24" s="210" t="s">
        <v>299</v>
      </c>
      <c r="C24" s="210">
        <v>1</v>
      </c>
      <c r="D24" s="211">
        <v>1000000</v>
      </c>
      <c r="E24" s="211">
        <v>485000</v>
      </c>
    </row>
    <row r="25" spans="2:5" ht="15">
      <c r="B25" s="210" t="s">
        <v>278</v>
      </c>
      <c r="C25" s="210">
        <v>1</v>
      </c>
      <c r="D25" s="211">
        <v>50000</v>
      </c>
      <c r="E25" s="211">
        <v>50000</v>
      </c>
    </row>
    <row r="26" spans="2:5" ht="15">
      <c r="B26" s="210" t="s">
        <v>359</v>
      </c>
      <c r="C26" s="210">
        <v>1</v>
      </c>
      <c r="D26" s="211">
        <v>50000</v>
      </c>
      <c r="E26" s="211">
        <v>25</v>
      </c>
    </row>
    <row r="27" spans="2:5" ht="15">
      <c r="B27" s="210" t="s">
        <v>375</v>
      </c>
      <c r="C27" s="210">
        <v>1</v>
      </c>
      <c r="D27" s="211">
        <v>50000</v>
      </c>
      <c r="E27" s="211">
        <v>2</v>
      </c>
    </row>
    <row r="28" spans="2:5" ht="15">
      <c r="B28" s="448" t="s">
        <v>32</v>
      </c>
      <c r="C28" s="448"/>
      <c r="D28" s="448"/>
      <c r="E28" s="216">
        <f>SUM(E12:E27)</f>
        <v>11424279</v>
      </c>
    </row>
    <row r="29" spans="2:5" ht="15.75" customHeight="1">
      <c r="B29" s="213"/>
      <c r="C29" s="213"/>
      <c r="D29" s="214"/>
      <c r="E29" s="214"/>
    </row>
    <row r="30" spans="2:5" ht="14.25" customHeight="1">
      <c r="B30" s="213"/>
      <c r="C30" s="213"/>
      <c r="D30" s="214"/>
      <c r="E30" s="214"/>
    </row>
    <row r="31" spans="2:5" ht="15" customHeight="1">
      <c r="B31" s="371" t="s">
        <v>155</v>
      </c>
      <c r="C31" s="371"/>
      <c r="D31" s="371"/>
      <c r="E31" s="371"/>
    </row>
    <row r="32" spans="2:5" ht="15.75" customHeight="1">
      <c r="B32" s="215"/>
      <c r="C32" s="215"/>
      <c r="D32" s="215"/>
      <c r="E32" s="215"/>
    </row>
    <row r="33" spans="2:5" ht="15" customHeight="1">
      <c r="B33" s="446" t="s">
        <v>276</v>
      </c>
      <c r="C33" s="446" t="s">
        <v>272</v>
      </c>
      <c r="D33" s="446" t="s">
        <v>273</v>
      </c>
      <c r="E33" s="446" t="s">
        <v>274</v>
      </c>
    </row>
    <row r="34" spans="2:5" ht="15.75" customHeight="1">
      <c r="B34" s="446"/>
      <c r="C34" s="446"/>
      <c r="D34" s="447"/>
      <c r="E34" s="447"/>
    </row>
    <row r="35" spans="2:5" ht="15">
      <c r="B35" s="446"/>
      <c r="C35" s="446"/>
      <c r="D35" s="447"/>
      <c r="E35" s="447"/>
    </row>
    <row r="36" spans="2:5" ht="15">
      <c r="B36" s="217" t="s">
        <v>289</v>
      </c>
      <c r="C36" s="218">
        <v>35</v>
      </c>
      <c r="D36" s="219">
        <v>7162001</v>
      </c>
      <c r="E36" s="219">
        <v>6556042</v>
      </c>
    </row>
    <row r="37" spans="2:5" ht="15">
      <c r="B37" s="217" t="s">
        <v>278</v>
      </c>
      <c r="C37" s="218">
        <v>22</v>
      </c>
      <c r="D37" s="219">
        <v>1760050</v>
      </c>
      <c r="E37" s="219">
        <v>1000100</v>
      </c>
    </row>
    <row r="38" spans="2:5" ht="17.25" customHeight="1">
      <c r="B38" s="217" t="s">
        <v>291</v>
      </c>
      <c r="C38" s="218">
        <v>10</v>
      </c>
      <c r="D38" s="219">
        <v>4555000</v>
      </c>
      <c r="E38" s="219">
        <v>2719900</v>
      </c>
    </row>
    <row r="39" spans="2:5" ht="18" customHeight="1">
      <c r="B39" s="217" t="s">
        <v>282</v>
      </c>
      <c r="C39" s="218">
        <v>10</v>
      </c>
      <c r="D39" s="219">
        <v>3770875</v>
      </c>
      <c r="E39" s="219">
        <v>1687104</v>
      </c>
    </row>
    <row r="40" spans="2:5" ht="15">
      <c r="B40" s="217" t="s">
        <v>280</v>
      </c>
      <c r="C40" s="218">
        <v>10</v>
      </c>
      <c r="D40" s="219">
        <v>60700056</v>
      </c>
      <c r="E40" s="219">
        <v>57836508</v>
      </c>
    </row>
    <row r="41" spans="2:5" ht="16.5" customHeight="1">
      <c r="B41" s="217" t="s">
        <v>286</v>
      </c>
      <c r="C41" s="218">
        <v>7</v>
      </c>
      <c r="D41" s="219">
        <v>465002</v>
      </c>
      <c r="E41" s="219">
        <v>160075</v>
      </c>
    </row>
    <row r="42" spans="2:5" ht="15">
      <c r="B42" s="217" t="s">
        <v>300</v>
      </c>
      <c r="C42" s="218">
        <v>5</v>
      </c>
      <c r="D42" s="219">
        <v>1010000</v>
      </c>
      <c r="E42" s="219">
        <v>716475</v>
      </c>
    </row>
    <row r="43" spans="2:5" ht="15">
      <c r="B43" s="217" t="s">
        <v>287</v>
      </c>
      <c r="C43" s="218">
        <v>4</v>
      </c>
      <c r="D43" s="219">
        <v>280350</v>
      </c>
      <c r="E43" s="219">
        <v>221029</v>
      </c>
    </row>
    <row r="44" spans="2:5" ht="15">
      <c r="B44" s="217" t="s">
        <v>294</v>
      </c>
      <c r="C44" s="218">
        <v>4</v>
      </c>
      <c r="D44" s="219">
        <v>1175240</v>
      </c>
      <c r="E44" s="219">
        <v>1114535</v>
      </c>
    </row>
    <row r="45" spans="2:5" ht="15">
      <c r="B45" s="217" t="s">
        <v>283</v>
      </c>
      <c r="C45" s="218">
        <v>3</v>
      </c>
      <c r="D45" s="219">
        <v>615500</v>
      </c>
      <c r="E45" s="219">
        <v>208500</v>
      </c>
    </row>
    <row r="46" spans="2:5" ht="15.75" customHeight="1">
      <c r="B46" s="217" t="s">
        <v>378</v>
      </c>
      <c r="C46" s="218">
        <v>3</v>
      </c>
      <c r="D46" s="219">
        <v>160000</v>
      </c>
      <c r="E46" s="219">
        <v>102000</v>
      </c>
    </row>
    <row r="47" spans="2:5" ht="15">
      <c r="B47" s="217" t="s">
        <v>377</v>
      </c>
      <c r="C47" s="218">
        <v>3</v>
      </c>
      <c r="D47" s="219">
        <v>1110000</v>
      </c>
      <c r="E47" s="219">
        <v>558000</v>
      </c>
    </row>
    <row r="48" spans="2:5" ht="15">
      <c r="B48" s="217" t="s">
        <v>295</v>
      </c>
      <c r="C48" s="218">
        <v>3</v>
      </c>
      <c r="D48" s="219">
        <v>115000</v>
      </c>
      <c r="E48" s="219">
        <v>63975</v>
      </c>
    </row>
    <row r="49" spans="2:5" ht="15">
      <c r="B49" s="210" t="s">
        <v>285</v>
      </c>
      <c r="C49" s="218">
        <v>3</v>
      </c>
      <c r="D49" s="219">
        <v>170000</v>
      </c>
      <c r="E49" s="219">
        <v>40000</v>
      </c>
    </row>
    <row r="50" spans="2:5" ht="15">
      <c r="B50" s="217" t="s">
        <v>416</v>
      </c>
      <c r="C50" s="218">
        <v>3</v>
      </c>
      <c r="D50" s="219">
        <v>200000</v>
      </c>
      <c r="E50" s="219">
        <v>164500</v>
      </c>
    </row>
    <row r="51" spans="2:5" ht="15">
      <c r="B51" s="217" t="s">
        <v>360</v>
      </c>
      <c r="C51" s="218">
        <v>2</v>
      </c>
      <c r="D51" s="219">
        <v>1600000</v>
      </c>
      <c r="E51" s="219">
        <v>933000</v>
      </c>
    </row>
    <row r="52" spans="2:5" ht="15">
      <c r="B52" s="217" t="s">
        <v>281</v>
      </c>
      <c r="C52" s="218">
        <v>2</v>
      </c>
      <c r="D52" s="219">
        <v>130000</v>
      </c>
      <c r="E52" s="219">
        <v>69500</v>
      </c>
    </row>
    <row r="53" spans="2:5" ht="15">
      <c r="B53" s="217" t="s">
        <v>284</v>
      </c>
      <c r="C53" s="218">
        <v>2</v>
      </c>
      <c r="D53" s="219">
        <v>1408000</v>
      </c>
      <c r="E53" s="219">
        <v>9850</v>
      </c>
    </row>
    <row r="54" spans="2:5" ht="15">
      <c r="B54" s="217" t="s">
        <v>297</v>
      </c>
      <c r="C54" s="218">
        <v>2</v>
      </c>
      <c r="D54" s="219">
        <v>10000</v>
      </c>
      <c r="E54" s="219">
        <v>10000</v>
      </c>
    </row>
    <row r="55" spans="2:5" ht="15">
      <c r="B55" s="217" t="s">
        <v>290</v>
      </c>
      <c r="C55" s="218">
        <v>2</v>
      </c>
      <c r="D55" s="219">
        <v>30000</v>
      </c>
      <c r="E55" s="219">
        <v>18200</v>
      </c>
    </row>
    <row r="56" spans="2:5" ht="15">
      <c r="B56" s="210" t="s">
        <v>296</v>
      </c>
      <c r="C56" s="218">
        <v>2</v>
      </c>
      <c r="D56" s="219">
        <v>150001</v>
      </c>
      <c r="E56" s="219">
        <v>95015</v>
      </c>
    </row>
    <row r="57" spans="2:5" ht="15">
      <c r="B57" s="217" t="s">
        <v>288</v>
      </c>
      <c r="C57" s="218">
        <v>2</v>
      </c>
      <c r="D57" s="219">
        <v>46000</v>
      </c>
      <c r="E57" s="219">
        <v>42000</v>
      </c>
    </row>
    <row r="58" spans="2:5" ht="15">
      <c r="B58" s="217" t="s">
        <v>293</v>
      </c>
      <c r="C58" s="218">
        <v>2</v>
      </c>
      <c r="D58" s="219">
        <v>380000</v>
      </c>
      <c r="E58" s="219">
        <v>18025</v>
      </c>
    </row>
    <row r="59" spans="2:5" ht="15">
      <c r="B59" s="217" t="s">
        <v>292</v>
      </c>
      <c r="C59" s="218">
        <v>2</v>
      </c>
      <c r="D59" s="219">
        <v>1250200</v>
      </c>
      <c r="E59" s="219">
        <v>860080</v>
      </c>
    </row>
    <row r="60" spans="2:5" ht="15">
      <c r="B60" s="217" t="s">
        <v>417</v>
      </c>
      <c r="C60" s="218">
        <v>1</v>
      </c>
      <c r="D60" s="219">
        <v>500000</v>
      </c>
      <c r="E60" s="219">
        <v>495000</v>
      </c>
    </row>
    <row r="61" spans="2:5" ht="15">
      <c r="B61" s="217" t="s">
        <v>358</v>
      </c>
      <c r="C61" s="218">
        <v>1</v>
      </c>
      <c r="D61" s="219">
        <v>10000</v>
      </c>
      <c r="E61" s="219">
        <v>3500</v>
      </c>
    </row>
    <row r="62" spans="2:5" ht="15">
      <c r="B62" s="217" t="s">
        <v>418</v>
      </c>
      <c r="C62" s="218">
        <v>1</v>
      </c>
      <c r="D62" s="219">
        <v>5000</v>
      </c>
      <c r="E62" s="219">
        <v>5000</v>
      </c>
    </row>
    <row r="63" spans="2:5" ht="15">
      <c r="B63" s="217" t="s">
        <v>298</v>
      </c>
      <c r="C63" s="218">
        <v>1</v>
      </c>
      <c r="D63" s="219">
        <v>445500</v>
      </c>
      <c r="E63" s="219">
        <v>297000</v>
      </c>
    </row>
    <row r="64" spans="2:5" ht="15">
      <c r="B64" s="217" t="s">
        <v>419</v>
      </c>
      <c r="C64" s="218">
        <v>1</v>
      </c>
      <c r="D64" s="219">
        <v>100000</v>
      </c>
      <c r="E64" s="219">
        <v>50000</v>
      </c>
    </row>
    <row r="65" spans="2:5" ht="15">
      <c r="B65" s="217" t="s">
        <v>357</v>
      </c>
      <c r="C65" s="218">
        <v>1</v>
      </c>
      <c r="D65" s="219">
        <v>500050</v>
      </c>
      <c r="E65" s="219">
        <v>500044</v>
      </c>
    </row>
    <row r="66" spans="2:5" ht="15" customHeight="1">
      <c r="B66" s="217" t="s">
        <v>376</v>
      </c>
      <c r="C66" s="218">
        <v>1</v>
      </c>
      <c r="D66" s="219">
        <v>25000</v>
      </c>
      <c r="E66" s="219">
        <v>20000</v>
      </c>
    </row>
    <row r="67" spans="2:5" ht="15">
      <c r="B67" s="217" t="s">
        <v>356</v>
      </c>
      <c r="C67" s="218">
        <v>1</v>
      </c>
      <c r="D67" s="219">
        <v>1000000</v>
      </c>
      <c r="E67" s="219">
        <v>490000</v>
      </c>
    </row>
    <row r="68" spans="2:5" ht="15">
      <c r="B68" s="217" t="s">
        <v>379</v>
      </c>
      <c r="C68" s="218">
        <v>1</v>
      </c>
      <c r="D68" s="219">
        <v>100000</v>
      </c>
      <c r="E68" s="219">
        <v>30000</v>
      </c>
    </row>
    <row r="69" spans="2:5" ht="15" customHeight="1">
      <c r="B69" s="448" t="s">
        <v>32</v>
      </c>
      <c r="C69" s="448"/>
      <c r="D69" s="448"/>
      <c r="E69" s="216">
        <f>SUM(E36:E68)</f>
        <v>77094957</v>
      </c>
    </row>
    <row r="70" spans="2:4" ht="15">
      <c r="B70" s="27" t="s">
        <v>18</v>
      </c>
      <c r="C70" s="27"/>
      <c r="D70" s="27"/>
    </row>
    <row r="72" spans="2:5" ht="15">
      <c r="B72" s="259" t="s">
        <v>301</v>
      </c>
      <c r="C72" s="259"/>
      <c r="D72" s="259"/>
      <c r="E72" s="259"/>
    </row>
    <row r="79" ht="15" customHeight="1"/>
    <row r="81" ht="15">
      <c r="F81" s="259"/>
    </row>
  </sheetData>
  <sheetProtection/>
  <mergeCells count="14">
    <mergeCell ref="B69:D69"/>
    <mergeCell ref="B28:D28"/>
    <mergeCell ref="B31:E31"/>
    <mergeCell ref="B33:B35"/>
    <mergeCell ref="C33:C35"/>
    <mergeCell ref="D33:D35"/>
    <mergeCell ref="E33:E35"/>
    <mergeCell ref="A1:G1"/>
    <mergeCell ref="B4:G4"/>
    <mergeCell ref="B7:E7"/>
    <mergeCell ref="B9:B11"/>
    <mergeCell ref="C9:C11"/>
    <mergeCell ref="D9:D11"/>
    <mergeCell ref="E9:E1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31" max="231" width="4.28125" style="0" bestFit="1" customWidth="1"/>
    <col min="232" max="232" width="41.8515625" style="0" customWidth="1"/>
    <col min="233" max="233" width="12.140625" style="0" customWidth="1"/>
    <col min="234" max="234" width="13.140625" style="0" customWidth="1"/>
    <col min="235" max="235" width="17.140625" style="0" customWidth="1"/>
  </cols>
  <sheetData>
    <row r="1" spans="1:6" ht="18" customHeight="1" thickBot="1">
      <c r="A1" s="304" t="s">
        <v>387</v>
      </c>
      <c r="B1" s="304"/>
      <c r="C1" s="304"/>
      <c r="D1" s="304"/>
      <c r="E1" s="304"/>
      <c r="F1" s="304"/>
    </row>
    <row r="4" spans="1:5" ht="15.75" customHeight="1">
      <c r="A4" s="445" t="s">
        <v>397</v>
      </c>
      <c r="B4" s="445"/>
      <c r="C4" s="445"/>
      <c r="D4" s="445"/>
      <c r="E4" s="445"/>
    </row>
    <row r="5" spans="1:5" ht="15">
      <c r="A5" s="445"/>
      <c r="B5" s="445"/>
      <c r="C5" s="445"/>
      <c r="D5" s="445"/>
      <c r="E5" s="445"/>
    </row>
    <row r="7" spans="2:7" ht="15">
      <c r="B7" s="371" t="s">
        <v>141</v>
      </c>
      <c r="C7" s="371"/>
      <c r="D7" s="371"/>
      <c r="E7" s="371"/>
      <c r="G7" s="1"/>
    </row>
    <row r="8" spans="2:5" ht="15.75" customHeight="1">
      <c r="B8" s="208"/>
      <c r="C8" s="208"/>
      <c r="D8" s="208"/>
      <c r="E8" s="208"/>
    </row>
    <row r="9" spans="1:5" ht="15.75" customHeight="1">
      <c r="A9" s="446" t="s">
        <v>142</v>
      </c>
      <c r="B9" s="446" t="s">
        <v>302</v>
      </c>
      <c r="C9" s="446" t="s">
        <v>272</v>
      </c>
      <c r="D9" s="446" t="s">
        <v>273</v>
      </c>
      <c r="E9" s="446" t="s">
        <v>274</v>
      </c>
    </row>
    <row r="10" spans="1:5" ht="15">
      <c r="A10" s="446"/>
      <c r="B10" s="446"/>
      <c r="C10" s="446"/>
      <c r="D10" s="447"/>
      <c r="E10" s="447"/>
    </row>
    <row r="11" spans="1:5" ht="29.25" customHeight="1">
      <c r="A11" s="446"/>
      <c r="B11" s="446"/>
      <c r="C11" s="446"/>
      <c r="D11" s="447"/>
      <c r="E11" s="447"/>
    </row>
    <row r="12" spans="1:5" ht="36" customHeight="1">
      <c r="A12" s="220">
        <v>1</v>
      </c>
      <c r="B12" s="221" t="s">
        <v>303</v>
      </c>
      <c r="C12" s="222">
        <v>13</v>
      </c>
      <c r="D12" s="223">
        <v>8310000</v>
      </c>
      <c r="E12" s="223">
        <v>7334804</v>
      </c>
    </row>
    <row r="13" spans="1:5" ht="15">
      <c r="A13" s="220">
        <v>2</v>
      </c>
      <c r="B13" s="221" t="s">
        <v>304</v>
      </c>
      <c r="C13" s="222">
        <v>7</v>
      </c>
      <c r="D13" s="223">
        <v>24560000</v>
      </c>
      <c r="E13" s="223">
        <v>472905</v>
      </c>
    </row>
    <row r="14" spans="1:5" ht="15">
      <c r="A14" s="220">
        <v>3</v>
      </c>
      <c r="B14" s="221" t="s">
        <v>307</v>
      </c>
      <c r="C14" s="222">
        <v>5</v>
      </c>
      <c r="D14" s="223">
        <v>5100000</v>
      </c>
      <c r="E14" s="223">
        <v>3054950</v>
      </c>
    </row>
    <row r="15" spans="1:5" ht="15">
      <c r="A15" s="220">
        <v>4</v>
      </c>
      <c r="B15" s="228" t="s">
        <v>306</v>
      </c>
      <c r="C15" s="222">
        <v>5</v>
      </c>
      <c r="D15" s="223">
        <v>550000</v>
      </c>
      <c r="E15" s="223">
        <v>201000</v>
      </c>
    </row>
    <row r="16" spans="1:5" ht="30">
      <c r="A16" s="220">
        <v>5</v>
      </c>
      <c r="B16" s="291" t="s">
        <v>317</v>
      </c>
      <c r="C16" s="222">
        <v>5</v>
      </c>
      <c r="D16" s="223">
        <v>526400</v>
      </c>
      <c r="E16" s="223">
        <v>244403</v>
      </c>
    </row>
    <row r="17" spans="1:5" ht="30">
      <c r="A17" s="220">
        <v>6</v>
      </c>
      <c r="B17" s="221" t="s">
        <v>318</v>
      </c>
      <c r="C17" s="222">
        <v>5</v>
      </c>
      <c r="D17" s="223">
        <v>910000</v>
      </c>
      <c r="E17" s="223">
        <v>369540</v>
      </c>
    </row>
    <row r="18" spans="1:5" ht="15">
      <c r="A18" s="220">
        <v>7</v>
      </c>
      <c r="B18" s="221" t="s">
        <v>305</v>
      </c>
      <c r="C18" s="222">
        <v>4</v>
      </c>
      <c r="D18" s="223">
        <v>4150000</v>
      </c>
      <c r="E18" s="223">
        <v>2624040</v>
      </c>
    </row>
    <row r="19" spans="1:5" ht="15">
      <c r="A19" s="220">
        <v>8</v>
      </c>
      <c r="B19" s="221" t="s">
        <v>308</v>
      </c>
      <c r="C19" s="222">
        <v>4</v>
      </c>
      <c r="D19" s="223">
        <v>1810000</v>
      </c>
      <c r="E19" s="223">
        <v>859000</v>
      </c>
    </row>
    <row r="20" spans="1:5" ht="15">
      <c r="A20" s="220">
        <v>9</v>
      </c>
      <c r="B20" s="221" t="s">
        <v>363</v>
      </c>
      <c r="C20" s="222">
        <v>3</v>
      </c>
      <c r="D20" s="223">
        <v>6676092</v>
      </c>
      <c r="E20" s="223">
        <v>3338214</v>
      </c>
    </row>
    <row r="21" spans="1:5" ht="16.5" customHeight="1">
      <c r="A21" s="220">
        <v>10</v>
      </c>
      <c r="B21" s="221" t="s">
        <v>312</v>
      </c>
      <c r="C21" s="222">
        <v>3</v>
      </c>
      <c r="D21" s="223">
        <v>775000</v>
      </c>
      <c r="E21" s="223">
        <v>31999</v>
      </c>
    </row>
    <row r="22" spans="1:5" ht="15">
      <c r="A22" s="220">
        <v>11</v>
      </c>
      <c r="B22" s="221" t="s">
        <v>313</v>
      </c>
      <c r="C22" s="222">
        <v>3</v>
      </c>
      <c r="D22" s="223">
        <v>4600000</v>
      </c>
      <c r="E22" s="223">
        <v>3049000</v>
      </c>
    </row>
    <row r="23" spans="1:5" ht="15">
      <c r="A23" s="220">
        <v>12</v>
      </c>
      <c r="B23" s="221" t="s">
        <v>316</v>
      </c>
      <c r="C23" s="222">
        <v>3</v>
      </c>
      <c r="D23" s="223">
        <v>2600000</v>
      </c>
      <c r="E23" s="223">
        <v>768500</v>
      </c>
    </row>
    <row r="24" spans="1:5" ht="30.75" customHeight="1">
      <c r="A24" s="220">
        <v>13</v>
      </c>
      <c r="B24" s="224" t="s">
        <v>374</v>
      </c>
      <c r="C24" s="225">
        <v>3</v>
      </c>
      <c r="D24" s="226">
        <v>250000</v>
      </c>
      <c r="E24" s="226">
        <v>190999</v>
      </c>
    </row>
    <row r="25" spans="1:5" ht="17.25" customHeight="1">
      <c r="A25" s="220">
        <v>14</v>
      </c>
      <c r="B25" s="224" t="s">
        <v>319</v>
      </c>
      <c r="C25" s="225">
        <v>3</v>
      </c>
      <c r="D25" s="226">
        <v>300000</v>
      </c>
      <c r="E25" s="226">
        <v>117005</v>
      </c>
    </row>
    <row r="26" spans="1:5" ht="30">
      <c r="A26" s="220">
        <v>15</v>
      </c>
      <c r="B26" s="224" t="s">
        <v>361</v>
      </c>
      <c r="C26" s="225">
        <v>3</v>
      </c>
      <c r="D26" s="226">
        <v>400000</v>
      </c>
      <c r="E26" s="226">
        <v>205000</v>
      </c>
    </row>
    <row r="27" spans="1:5" ht="15">
      <c r="A27" s="220">
        <v>16</v>
      </c>
      <c r="B27" s="224" t="s">
        <v>309</v>
      </c>
      <c r="C27" s="225">
        <v>3</v>
      </c>
      <c r="D27" s="226">
        <v>350000</v>
      </c>
      <c r="E27" s="226">
        <v>81500</v>
      </c>
    </row>
    <row r="28" spans="1:5" ht="15">
      <c r="A28" s="220">
        <v>17</v>
      </c>
      <c r="B28" s="224" t="s">
        <v>310</v>
      </c>
      <c r="C28" s="225">
        <v>3</v>
      </c>
      <c r="D28" s="226">
        <v>3150000</v>
      </c>
      <c r="E28" s="226">
        <v>1101001</v>
      </c>
    </row>
    <row r="29" spans="1:5" ht="32.25" customHeight="1">
      <c r="A29" s="220">
        <v>18</v>
      </c>
      <c r="B29" s="224" t="s">
        <v>362</v>
      </c>
      <c r="C29" s="225">
        <v>2</v>
      </c>
      <c r="D29" s="226">
        <v>100000</v>
      </c>
      <c r="E29" s="226">
        <v>62500</v>
      </c>
    </row>
    <row r="30" spans="1:5" ht="28.5" customHeight="1">
      <c r="A30" s="220">
        <v>19</v>
      </c>
      <c r="B30" s="224" t="s">
        <v>311</v>
      </c>
      <c r="C30" s="225">
        <v>2</v>
      </c>
      <c r="D30" s="226">
        <v>710000</v>
      </c>
      <c r="E30" s="226">
        <v>6150</v>
      </c>
    </row>
    <row r="31" spans="1:5" ht="30">
      <c r="A31" s="220">
        <v>20</v>
      </c>
      <c r="B31" s="224" t="s">
        <v>314</v>
      </c>
      <c r="C31" s="225">
        <v>2</v>
      </c>
      <c r="D31" s="226">
        <v>200000</v>
      </c>
      <c r="E31" s="226">
        <v>162501</v>
      </c>
    </row>
    <row r="32" spans="1:5" ht="15" customHeight="1">
      <c r="A32" s="449" t="s">
        <v>32</v>
      </c>
      <c r="B32" s="450"/>
      <c r="C32" s="450"/>
      <c r="D32" s="451"/>
      <c r="E32" s="216">
        <f>SUM(E12:E31)</f>
        <v>24275011</v>
      </c>
    </row>
    <row r="33" spans="2:5" ht="15" customHeight="1">
      <c r="B33" s="27" t="s">
        <v>18</v>
      </c>
      <c r="C33" s="27"/>
      <c r="D33" s="27"/>
      <c r="E33" s="227"/>
    </row>
    <row r="34" spans="2:5" ht="15">
      <c r="B34" s="213"/>
      <c r="C34" s="213"/>
      <c r="D34" s="214"/>
      <c r="E34" s="214"/>
    </row>
    <row r="35" spans="2:5" ht="15">
      <c r="B35" s="213"/>
      <c r="C35" s="213"/>
      <c r="D35" s="214"/>
      <c r="E35" s="214"/>
    </row>
    <row r="36" spans="2:5" ht="15.75" customHeight="1">
      <c r="B36" s="213"/>
      <c r="C36" s="213"/>
      <c r="D36" s="214"/>
      <c r="E36" s="214"/>
    </row>
    <row r="37" spans="2:5" ht="15">
      <c r="B37" s="213"/>
      <c r="C37" s="213"/>
      <c r="D37" s="214"/>
      <c r="E37" s="214"/>
    </row>
    <row r="38" spans="2:5" ht="15">
      <c r="B38" s="213"/>
      <c r="C38" s="213"/>
      <c r="D38" s="214"/>
      <c r="E38" s="214"/>
    </row>
    <row r="39" spans="2:5" ht="15" customHeight="1">
      <c r="B39" s="371" t="s">
        <v>155</v>
      </c>
      <c r="C39" s="371"/>
      <c r="D39" s="371"/>
      <c r="E39" s="371"/>
    </row>
    <row r="40" ht="15.75" customHeight="1"/>
    <row r="41" spans="1:5" ht="15.75" customHeight="1">
      <c r="A41" s="446" t="s">
        <v>142</v>
      </c>
      <c r="B41" s="446" t="s">
        <v>302</v>
      </c>
      <c r="C41" s="446" t="s">
        <v>272</v>
      </c>
      <c r="D41" s="446" t="s">
        <v>273</v>
      </c>
      <c r="E41" s="446" t="s">
        <v>274</v>
      </c>
    </row>
    <row r="42" spans="1:5" ht="15">
      <c r="A42" s="446"/>
      <c r="B42" s="446"/>
      <c r="C42" s="446"/>
      <c r="D42" s="447"/>
      <c r="E42" s="447"/>
    </row>
    <row r="43" spans="1:5" ht="15">
      <c r="A43" s="446"/>
      <c r="B43" s="446"/>
      <c r="C43" s="446"/>
      <c r="D43" s="447"/>
      <c r="E43" s="447"/>
    </row>
    <row r="44" spans="1:5" ht="30">
      <c r="A44" s="220">
        <v>1</v>
      </c>
      <c r="B44" s="228" t="s">
        <v>303</v>
      </c>
      <c r="C44" s="222">
        <v>119</v>
      </c>
      <c r="D44" s="223">
        <v>22725008</v>
      </c>
      <c r="E44" s="223">
        <v>14934332</v>
      </c>
    </row>
    <row r="45" spans="1:5" ht="15">
      <c r="A45" s="220">
        <v>2</v>
      </c>
      <c r="B45" s="228" t="s">
        <v>313</v>
      </c>
      <c r="C45" s="222">
        <v>67</v>
      </c>
      <c r="D45" s="223">
        <v>8338505</v>
      </c>
      <c r="E45" s="223">
        <v>5089528</v>
      </c>
    </row>
    <row r="46" spans="1:5" ht="15">
      <c r="A46" s="220">
        <v>3</v>
      </c>
      <c r="B46" s="228" t="s">
        <v>320</v>
      </c>
      <c r="C46" s="222">
        <v>44</v>
      </c>
      <c r="D46" s="223">
        <v>12040000</v>
      </c>
      <c r="E46" s="223">
        <v>54527750</v>
      </c>
    </row>
    <row r="47" spans="1:5" ht="15">
      <c r="A47" s="220">
        <v>4</v>
      </c>
      <c r="B47" s="228" t="s">
        <v>306</v>
      </c>
      <c r="C47" s="222">
        <v>35</v>
      </c>
      <c r="D47" s="223">
        <v>13060550</v>
      </c>
      <c r="E47" s="223">
        <v>9086676</v>
      </c>
    </row>
    <row r="48" spans="1:5" ht="15">
      <c r="A48" s="220">
        <v>5</v>
      </c>
      <c r="B48" s="228" t="s">
        <v>321</v>
      </c>
      <c r="C48" s="222">
        <v>35</v>
      </c>
      <c r="D48" s="223">
        <v>4480000</v>
      </c>
      <c r="E48" s="223">
        <v>3689325</v>
      </c>
    </row>
    <row r="49" spans="1:5" ht="15">
      <c r="A49" s="220">
        <v>6</v>
      </c>
      <c r="B49" s="228" t="s">
        <v>325</v>
      </c>
      <c r="C49" s="222">
        <v>26</v>
      </c>
      <c r="D49" s="223">
        <v>3285000</v>
      </c>
      <c r="E49" s="223">
        <v>2637200</v>
      </c>
    </row>
    <row r="50" spans="1:5" ht="15" customHeight="1">
      <c r="A50" s="220">
        <v>7</v>
      </c>
      <c r="B50" s="228" t="s">
        <v>315</v>
      </c>
      <c r="C50" s="222">
        <v>26</v>
      </c>
      <c r="D50" s="223">
        <v>2203000</v>
      </c>
      <c r="E50" s="223">
        <v>1470175</v>
      </c>
    </row>
    <row r="51" spans="1:5" ht="15" customHeight="1">
      <c r="A51" s="220">
        <v>8</v>
      </c>
      <c r="B51" s="228" t="s">
        <v>323</v>
      </c>
      <c r="C51" s="222">
        <v>26</v>
      </c>
      <c r="D51" s="223">
        <v>2905000</v>
      </c>
      <c r="E51" s="223">
        <v>1872800</v>
      </c>
    </row>
    <row r="52" spans="1:5" ht="31.5" customHeight="1">
      <c r="A52" s="220">
        <v>9</v>
      </c>
      <c r="B52" s="228" t="s">
        <v>322</v>
      </c>
      <c r="C52" s="222">
        <v>24</v>
      </c>
      <c r="D52" s="223">
        <v>2567000</v>
      </c>
      <c r="E52" s="223">
        <v>2272300</v>
      </c>
    </row>
    <row r="53" spans="1:5" ht="30">
      <c r="A53" s="220">
        <v>10</v>
      </c>
      <c r="B53" s="228" t="s">
        <v>317</v>
      </c>
      <c r="C53" s="222">
        <v>24</v>
      </c>
      <c r="D53" s="223">
        <v>1395526</v>
      </c>
      <c r="E53" s="223">
        <v>979844</v>
      </c>
    </row>
    <row r="54" spans="1:5" ht="30">
      <c r="A54" s="220">
        <v>11</v>
      </c>
      <c r="B54" s="228" t="s">
        <v>361</v>
      </c>
      <c r="C54" s="222">
        <v>24</v>
      </c>
      <c r="D54" s="223">
        <v>2770400</v>
      </c>
      <c r="E54" s="223">
        <v>1781255</v>
      </c>
    </row>
    <row r="55" spans="1:5" ht="15">
      <c r="A55" s="220">
        <v>12</v>
      </c>
      <c r="B55" s="228" t="s">
        <v>324</v>
      </c>
      <c r="C55" s="222">
        <v>23</v>
      </c>
      <c r="D55" s="223">
        <v>2560000</v>
      </c>
      <c r="E55" s="223">
        <v>1829050</v>
      </c>
    </row>
    <row r="56" spans="1:5" ht="30">
      <c r="A56" s="220">
        <v>13</v>
      </c>
      <c r="B56" s="229" t="s">
        <v>326</v>
      </c>
      <c r="C56" s="225">
        <v>20</v>
      </c>
      <c r="D56" s="226">
        <v>1833100</v>
      </c>
      <c r="E56" s="226">
        <v>1483650</v>
      </c>
    </row>
    <row r="57" spans="1:5" ht="15">
      <c r="A57" s="220">
        <v>14</v>
      </c>
      <c r="B57" s="229" t="s">
        <v>304</v>
      </c>
      <c r="C57" s="225">
        <v>18</v>
      </c>
      <c r="D57" s="226">
        <v>4176025</v>
      </c>
      <c r="E57" s="226">
        <v>3064698</v>
      </c>
    </row>
    <row r="58" spans="1:5" ht="16.5" customHeight="1">
      <c r="A58" s="220">
        <v>15</v>
      </c>
      <c r="B58" s="229" t="s">
        <v>319</v>
      </c>
      <c r="C58" s="225">
        <v>17</v>
      </c>
      <c r="D58" s="226">
        <v>625300</v>
      </c>
      <c r="E58" s="226">
        <v>340967</v>
      </c>
    </row>
    <row r="59" spans="1:5" ht="15">
      <c r="A59" s="220">
        <v>16</v>
      </c>
      <c r="B59" s="229" t="s">
        <v>328</v>
      </c>
      <c r="C59" s="225">
        <v>16</v>
      </c>
      <c r="D59" s="226">
        <v>1445000</v>
      </c>
      <c r="E59" s="226">
        <v>861275</v>
      </c>
    </row>
    <row r="60" spans="1:5" ht="30" customHeight="1">
      <c r="A60" s="220">
        <v>17</v>
      </c>
      <c r="B60" s="229" t="s">
        <v>314</v>
      </c>
      <c r="C60" s="225">
        <v>16</v>
      </c>
      <c r="D60" s="226">
        <v>932950</v>
      </c>
      <c r="E60" s="226">
        <v>712713</v>
      </c>
    </row>
    <row r="61" spans="1:5" ht="15">
      <c r="A61" s="220">
        <v>18</v>
      </c>
      <c r="B61" s="229" t="s">
        <v>327</v>
      </c>
      <c r="C61" s="225">
        <v>16</v>
      </c>
      <c r="D61" s="226">
        <v>2640000</v>
      </c>
      <c r="E61" s="226">
        <v>2519350</v>
      </c>
    </row>
    <row r="62" spans="1:5" ht="30">
      <c r="A62" s="220">
        <v>19</v>
      </c>
      <c r="B62" s="229" t="s">
        <v>420</v>
      </c>
      <c r="C62" s="225">
        <v>15</v>
      </c>
      <c r="D62" s="226">
        <v>2080000</v>
      </c>
      <c r="E62" s="226">
        <v>1912896</v>
      </c>
    </row>
    <row r="63" spans="1:5" ht="15" customHeight="1">
      <c r="A63" s="220">
        <v>20</v>
      </c>
      <c r="B63" s="229" t="s">
        <v>329</v>
      </c>
      <c r="C63" s="225">
        <v>15</v>
      </c>
      <c r="D63" s="226">
        <v>1165000</v>
      </c>
      <c r="E63" s="226">
        <v>697975</v>
      </c>
    </row>
    <row r="64" spans="1:5" ht="15">
      <c r="A64" s="449" t="s">
        <v>32</v>
      </c>
      <c r="B64" s="450"/>
      <c r="C64" s="450"/>
      <c r="D64" s="451"/>
      <c r="E64" s="216">
        <f>SUM(E44:E63)</f>
        <v>111763759</v>
      </c>
    </row>
    <row r="65" spans="1:2" ht="15" customHeight="1">
      <c r="A65" s="27"/>
      <c r="B65" s="27" t="s">
        <v>18</v>
      </c>
    </row>
  </sheetData>
  <sheetProtection/>
  <mergeCells count="16">
    <mergeCell ref="A64:D64"/>
    <mergeCell ref="A32:D32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4" t="s">
        <v>382</v>
      </c>
      <c r="B1" s="304"/>
      <c r="C1" s="304"/>
    </row>
    <row r="7" ht="15">
      <c r="B7" s="1"/>
    </row>
    <row r="8" ht="18">
      <c r="B8" s="233" t="s">
        <v>334</v>
      </c>
    </row>
    <row r="9" ht="15.75" thickBot="1"/>
    <row r="10" spans="1:3" ht="15.75">
      <c r="A10" s="234"/>
      <c r="B10" s="235"/>
      <c r="C10" s="236"/>
    </row>
    <row r="11" spans="1:3" ht="25.5">
      <c r="A11" s="237"/>
      <c r="B11" s="238"/>
      <c r="C11" s="239" t="s">
        <v>335</v>
      </c>
    </row>
    <row r="12" spans="1:3" ht="15">
      <c r="A12" s="237"/>
      <c r="B12" s="240" t="s">
        <v>0</v>
      </c>
      <c r="C12" s="241">
        <v>3</v>
      </c>
    </row>
    <row r="13" spans="1:3" ht="15.75">
      <c r="A13" s="242"/>
      <c r="B13" s="240" t="s">
        <v>336</v>
      </c>
      <c r="C13" s="243" t="s">
        <v>337</v>
      </c>
    </row>
    <row r="14" spans="1:3" ht="15.75">
      <c r="A14" s="242"/>
      <c r="B14" s="244" t="s">
        <v>338</v>
      </c>
      <c r="C14" s="241">
        <v>7</v>
      </c>
    </row>
    <row r="15" spans="1:3" ht="13.5" customHeight="1">
      <c r="A15" s="242"/>
      <c r="B15" s="244" t="s">
        <v>339</v>
      </c>
      <c r="C15" s="243">
        <v>8</v>
      </c>
    </row>
    <row r="16" spans="1:3" ht="15" customHeight="1">
      <c r="A16" s="245"/>
      <c r="B16" s="244" t="s">
        <v>340</v>
      </c>
      <c r="C16" s="241">
        <v>9</v>
      </c>
    </row>
    <row r="17" spans="1:3" ht="15.75">
      <c r="A17" s="245"/>
      <c r="B17" s="246" t="s">
        <v>341</v>
      </c>
      <c r="C17" s="241">
        <v>10</v>
      </c>
    </row>
    <row r="18" spans="1:3" ht="15.75">
      <c r="A18" s="245"/>
      <c r="B18" s="240" t="s">
        <v>342</v>
      </c>
      <c r="C18" s="241">
        <v>11</v>
      </c>
    </row>
    <row r="19" spans="1:3" ht="15">
      <c r="A19" s="247"/>
      <c r="B19" s="240" t="s">
        <v>343</v>
      </c>
      <c r="C19" s="248">
        <v>12</v>
      </c>
    </row>
    <row r="20" spans="1:3" ht="15">
      <c r="A20" s="247"/>
      <c r="B20" s="240" t="s">
        <v>344</v>
      </c>
      <c r="C20" s="248" t="s">
        <v>345</v>
      </c>
    </row>
    <row r="21" spans="1:3" ht="15">
      <c r="A21" s="247"/>
      <c r="B21" s="240" t="s">
        <v>346</v>
      </c>
      <c r="C21" s="248" t="s">
        <v>347</v>
      </c>
    </row>
    <row r="22" spans="1:3" ht="15">
      <c r="A22" s="247"/>
      <c r="B22" s="240" t="s">
        <v>348</v>
      </c>
      <c r="C22" s="248" t="s">
        <v>349</v>
      </c>
    </row>
    <row r="23" spans="1:3" ht="15">
      <c r="A23" s="247"/>
      <c r="B23" s="240" t="s">
        <v>350</v>
      </c>
      <c r="C23" s="248">
        <v>19</v>
      </c>
    </row>
    <row r="24" spans="1:3" ht="15">
      <c r="A24" s="247"/>
      <c r="B24" s="240" t="s">
        <v>351</v>
      </c>
      <c r="C24" s="248" t="s">
        <v>421</v>
      </c>
    </row>
    <row r="25" spans="1:3" ht="15">
      <c r="A25" s="247"/>
      <c r="B25" s="240" t="s">
        <v>352</v>
      </c>
      <c r="C25" s="248" t="s">
        <v>422</v>
      </c>
    </row>
    <row r="26" spans="1:3" ht="15">
      <c r="A26" s="247"/>
      <c r="B26" s="244" t="s">
        <v>353</v>
      </c>
      <c r="C26" s="248" t="s">
        <v>423</v>
      </c>
    </row>
    <row r="27" spans="1:3" ht="15.75" thickBot="1">
      <c r="A27" s="249"/>
      <c r="B27" s="250"/>
      <c r="C27" s="25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Layout" workbookViewId="0" topLeftCell="A1">
      <selection activeCell="F26" sqref="F26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8" t="s">
        <v>383</v>
      </c>
      <c r="B2" s="308"/>
      <c r="C2" s="308"/>
      <c r="D2" s="308"/>
      <c r="E2" s="308"/>
      <c r="F2" s="308"/>
      <c r="G2" s="308"/>
      <c r="H2" s="308"/>
      <c r="I2" s="30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9" t="s">
        <v>0</v>
      </c>
      <c r="D6" s="309"/>
      <c r="E6" s="309"/>
      <c r="F6" s="309"/>
    </row>
    <row r="8" ht="15.75" thickBot="1"/>
    <row r="9" spans="1:8" ht="16.5" thickBot="1">
      <c r="A9" s="310"/>
      <c r="B9" s="311"/>
      <c r="C9" s="314" t="s">
        <v>1</v>
      </c>
      <c r="D9" s="315"/>
      <c r="E9" s="315"/>
      <c r="F9" s="315"/>
      <c r="G9" s="316"/>
      <c r="H9" s="317" t="s">
        <v>2</v>
      </c>
    </row>
    <row r="10" spans="1:8" ht="16.5" thickBot="1">
      <c r="A10" s="312"/>
      <c r="B10" s="313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18"/>
    </row>
    <row r="11" spans="1:8" ht="15">
      <c r="A11" s="319" t="s">
        <v>8</v>
      </c>
      <c r="B11" s="3" t="s">
        <v>9</v>
      </c>
      <c r="C11" s="4">
        <v>218</v>
      </c>
      <c r="D11" s="5">
        <v>0</v>
      </c>
      <c r="E11" s="5">
        <v>0</v>
      </c>
      <c r="F11" s="5">
        <v>3556</v>
      </c>
      <c r="G11" s="6">
        <v>74</v>
      </c>
      <c r="H11" s="7">
        <f aca="true" t="shared" si="0" ref="H11:H16">SUM(C11:G11)</f>
        <v>3848</v>
      </c>
    </row>
    <row r="12" spans="1:8" ht="15.75" thickBot="1">
      <c r="A12" s="320"/>
      <c r="B12" s="8" t="s">
        <v>10</v>
      </c>
      <c r="C12" s="277">
        <v>240528860</v>
      </c>
      <c r="D12" s="278">
        <v>0</v>
      </c>
      <c r="E12" s="278">
        <v>0</v>
      </c>
      <c r="F12" s="279">
        <v>663517200</v>
      </c>
      <c r="G12" s="280">
        <v>0</v>
      </c>
      <c r="H12" s="273">
        <f t="shared" si="0"/>
        <v>904046060</v>
      </c>
    </row>
    <row r="13" spans="1:8" ht="15">
      <c r="A13" s="305" t="s">
        <v>11</v>
      </c>
      <c r="B13" s="10" t="s">
        <v>12</v>
      </c>
      <c r="C13" s="274">
        <v>7</v>
      </c>
      <c r="D13" s="275">
        <v>5</v>
      </c>
      <c r="E13" s="275">
        <v>0</v>
      </c>
      <c r="F13" s="275">
        <v>29</v>
      </c>
      <c r="G13" s="276">
        <v>0</v>
      </c>
      <c r="H13" s="13">
        <f t="shared" si="0"/>
        <v>41</v>
      </c>
    </row>
    <row r="14" spans="1:8" ht="15">
      <c r="A14" s="306"/>
      <c r="B14" s="14" t="s">
        <v>13</v>
      </c>
      <c r="C14" s="11">
        <v>29</v>
      </c>
      <c r="D14" s="12">
        <v>0</v>
      </c>
      <c r="E14" s="12">
        <v>0</v>
      </c>
      <c r="F14" s="12">
        <v>12</v>
      </c>
      <c r="G14" s="9">
        <v>0</v>
      </c>
      <c r="H14" s="282">
        <f t="shared" si="0"/>
        <v>41</v>
      </c>
    </row>
    <row r="15" spans="1:8" ht="15.75" customHeight="1" thickBot="1">
      <c r="A15" s="307"/>
      <c r="B15" s="15" t="s">
        <v>14</v>
      </c>
      <c r="C15" s="283">
        <v>142090668</v>
      </c>
      <c r="D15" s="284">
        <v>0</v>
      </c>
      <c r="E15" s="284">
        <v>0</v>
      </c>
      <c r="F15" s="284">
        <v>5825216</v>
      </c>
      <c r="G15" s="280">
        <v>0</v>
      </c>
      <c r="H15" s="281">
        <f t="shared" si="0"/>
        <v>147915884</v>
      </c>
    </row>
    <row r="16" spans="1:8" ht="15.75" customHeight="1" thickBot="1">
      <c r="A16" s="16" t="s">
        <v>15</v>
      </c>
      <c r="B16" s="17" t="s">
        <v>9</v>
      </c>
      <c r="C16" s="288">
        <v>289</v>
      </c>
      <c r="D16" s="289">
        <v>4</v>
      </c>
      <c r="E16" s="289">
        <v>0</v>
      </c>
      <c r="F16" s="289">
        <v>1078</v>
      </c>
      <c r="G16" s="290">
        <v>0</v>
      </c>
      <c r="H16" s="18">
        <f t="shared" si="0"/>
        <v>1371</v>
      </c>
    </row>
    <row r="17" spans="1:8" ht="15.75" customHeight="1" thickBot="1">
      <c r="A17" s="19" t="s">
        <v>16</v>
      </c>
      <c r="B17" s="20" t="s">
        <v>9</v>
      </c>
      <c r="C17" s="285">
        <v>12</v>
      </c>
      <c r="D17" s="286">
        <v>0</v>
      </c>
      <c r="E17" s="286">
        <v>0</v>
      </c>
      <c r="F17" s="286">
        <v>5</v>
      </c>
      <c r="G17" s="287">
        <v>0</v>
      </c>
      <c r="H17" s="254">
        <f>SUM(C17,D17,E17,F17,G17)</f>
        <v>17</v>
      </c>
    </row>
    <row r="18" spans="1:8" ht="16.5" thickBot="1">
      <c r="A18" s="21" t="s">
        <v>17</v>
      </c>
      <c r="B18" s="22" t="s">
        <v>9</v>
      </c>
      <c r="C18" s="23">
        <v>81</v>
      </c>
      <c r="D18" s="24">
        <v>14</v>
      </c>
      <c r="E18" s="24">
        <v>0</v>
      </c>
      <c r="F18" s="24">
        <v>635</v>
      </c>
      <c r="G18" s="25">
        <v>139</v>
      </c>
      <c r="H18" s="26">
        <f>SUM(C18:G18)</f>
        <v>869</v>
      </c>
    </row>
    <row r="20" spans="1:2" ht="15">
      <c r="A20" s="27" t="s">
        <v>18</v>
      </c>
      <c r="B20" s="27"/>
    </row>
    <row r="21" ht="15">
      <c r="C21" s="28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&amp;L22.10.2010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130" zoomScaleNormal="130" zoomScalePageLayoutView="85" workbookViewId="0" topLeftCell="A1">
      <selection activeCell="H149" sqref="H149"/>
    </sheetView>
  </sheetViews>
  <sheetFormatPr defaultColWidth="9.140625" defaultRowHeight="15"/>
  <cols>
    <col min="1" max="1" width="19.421875" style="90" customWidth="1"/>
    <col min="2" max="2" width="5.7109375" style="89" bestFit="1" customWidth="1"/>
    <col min="3" max="3" width="10.140625" style="91" customWidth="1"/>
    <col min="4" max="5" width="4.28125" style="89" bestFit="1" customWidth="1"/>
    <col min="6" max="6" width="11.57421875" style="91" customWidth="1"/>
    <col min="7" max="7" width="11.28125" style="89" customWidth="1"/>
    <col min="8" max="8" width="11.7109375" style="89" customWidth="1"/>
    <col min="9" max="9" width="6.7109375" style="89" customWidth="1"/>
    <col min="10" max="10" width="9.140625" style="31" customWidth="1"/>
    <col min="11" max="11" width="12.00390625" style="39" bestFit="1" customWidth="1"/>
    <col min="12" max="12" width="13.28125" style="30" bestFit="1" customWidth="1"/>
    <col min="13" max="255" width="9.140625" style="31" customWidth="1"/>
    <col min="256" max="16384" width="19.421875" style="31" customWidth="1"/>
  </cols>
  <sheetData>
    <row r="1" spans="1:12" ht="15.75" customHeight="1" thickBot="1">
      <c r="A1" s="321" t="s">
        <v>384</v>
      </c>
      <c r="B1" s="304"/>
      <c r="C1" s="304"/>
      <c r="D1" s="304"/>
      <c r="E1" s="304"/>
      <c r="F1" s="304"/>
      <c r="G1" s="304"/>
      <c r="H1" s="304"/>
      <c r="I1" s="304"/>
      <c r="K1" s="31"/>
      <c r="L1" s="31"/>
    </row>
    <row r="2" spans="1:12" ht="15.75" customHeight="1" thickBot="1">
      <c r="A2" s="322" t="s">
        <v>19</v>
      </c>
      <c r="B2" s="322"/>
      <c r="C2" s="322"/>
      <c r="D2" s="322"/>
      <c r="E2" s="322"/>
      <c r="F2" s="322"/>
      <c r="G2" s="322"/>
      <c r="H2" s="322"/>
      <c r="I2" s="322"/>
      <c r="K2" s="31"/>
      <c r="L2" s="31"/>
    </row>
    <row r="3" spans="1:12" ht="9.75" customHeight="1">
      <c r="A3" s="323" t="s">
        <v>20</v>
      </c>
      <c r="B3" s="326" t="s">
        <v>8</v>
      </c>
      <c r="C3" s="326"/>
      <c r="D3" s="326" t="s">
        <v>11</v>
      </c>
      <c r="E3" s="326"/>
      <c r="F3" s="326"/>
      <c r="G3" s="260" t="s">
        <v>21</v>
      </c>
      <c r="H3" s="260" t="s">
        <v>22</v>
      </c>
      <c r="I3" s="32" t="s">
        <v>17</v>
      </c>
      <c r="K3" s="31"/>
      <c r="L3" s="31"/>
    </row>
    <row r="4" spans="1:12" ht="12.75" customHeight="1">
      <c r="A4" s="324"/>
      <c r="B4" s="33"/>
      <c r="C4" s="34"/>
      <c r="D4" s="327" t="s">
        <v>9</v>
      </c>
      <c r="E4" s="327"/>
      <c r="F4" s="35"/>
      <c r="G4" s="33"/>
      <c r="H4" s="33"/>
      <c r="I4" s="36"/>
      <c r="K4" s="31"/>
      <c r="L4" s="31"/>
    </row>
    <row r="5" spans="1:9" ht="9.75" customHeight="1">
      <c r="A5" s="324"/>
      <c r="B5" s="261" t="s">
        <v>9</v>
      </c>
      <c r="C5" s="261" t="s">
        <v>10</v>
      </c>
      <c r="D5" s="327"/>
      <c r="E5" s="327"/>
      <c r="F5" s="37" t="s">
        <v>14</v>
      </c>
      <c r="G5" s="261" t="s">
        <v>9</v>
      </c>
      <c r="H5" s="261" t="s">
        <v>9</v>
      </c>
      <c r="I5" s="38" t="s">
        <v>9</v>
      </c>
    </row>
    <row r="6" spans="1:9" ht="9.75" thickBot="1">
      <c r="A6" s="325"/>
      <c r="B6" s="40"/>
      <c r="C6" s="41"/>
      <c r="D6" s="40" t="s">
        <v>23</v>
      </c>
      <c r="E6" s="40" t="s">
        <v>24</v>
      </c>
      <c r="F6" s="41"/>
      <c r="G6" s="40"/>
      <c r="H6" s="40"/>
      <c r="I6" s="42"/>
    </row>
    <row r="7" spans="1:12" s="48" customFormat="1" ht="11.25">
      <c r="A7" s="43" t="s">
        <v>25</v>
      </c>
      <c r="B7" s="44">
        <f>SUM(B8,B9,B10,B11,B12)</f>
        <v>3848</v>
      </c>
      <c r="C7" s="45">
        <f aca="true" t="shared" si="0" ref="C7:I7">SUM(C8,C9,C10,C11,C12)</f>
        <v>904046060</v>
      </c>
      <c r="D7" s="46">
        <f t="shared" si="0"/>
        <v>41</v>
      </c>
      <c r="E7" s="46">
        <f t="shared" si="0"/>
        <v>41</v>
      </c>
      <c r="F7" s="45">
        <f>SUM(F12,F11,F10,F9,F8)</f>
        <v>147915884</v>
      </c>
      <c r="G7" s="46">
        <f>SUM(G8,G9,G10,G11,G12)</f>
        <v>1371</v>
      </c>
      <c r="H7" s="46">
        <f t="shared" si="0"/>
        <v>17</v>
      </c>
      <c r="I7" s="47">
        <f t="shared" si="0"/>
        <v>869</v>
      </c>
      <c r="K7" s="49"/>
      <c r="L7" s="50"/>
    </row>
    <row r="8" spans="1:12" s="48" customFormat="1" ht="11.25">
      <c r="A8" s="43" t="s">
        <v>26</v>
      </c>
      <c r="B8" s="51">
        <f>SUM(B15,B22,B29,B36,B43,B50,B57,B64,B72,B79,B86,B93,B100,B107,B114,B121,B128,B138,B145,B152,B159)</f>
        <v>218</v>
      </c>
      <c r="C8" s="52">
        <f>SUM(C15,C22,C29,C36,C43,C50,C57,C64,C72,C79,C86,C93,C100,C107,C114,C121,C128,C138:D138,C145,C152,C159)</f>
        <v>240528860</v>
      </c>
      <c r="D8" s="53">
        <f aca="true" t="shared" si="1" ref="D8:E11">SUM(D15,D22,D29,D36,D43,D50,D57,D64,D72,D79,D86,D93,D100,D107,D114,D121,D128,D138,D145,D152,D159)</f>
        <v>7</v>
      </c>
      <c r="E8" s="53">
        <f t="shared" si="1"/>
        <v>29</v>
      </c>
      <c r="F8" s="52">
        <f>SUM(F15,F22,F29,F36,F43,F50:F51,F57,F64,F72,F79,F86,F93,F100,F107,F114,F121,F128,F138,F145,F152,F159)</f>
        <v>142090668</v>
      </c>
      <c r="G8" s="53">
        <f>SUM(G15,G22,G29,G36,G43,G50,G57,G64,G72,G79,G86,G93,G100,G107,G114,G121,G128,G138,G145,G152,G159)</f>
        <v>289</v>
      </c>
      <c r="H8" s="53">
        <f>SUM(H15,H22,H29,H36,H43,H50,H57,H64,H72,H79,H86,H93,H100,H107,H114,H121,H128,H138,H145,H152,H159)</f>
        <v>12</v>
      </c>
      <c r="I8" s="54">
        <f>SUM(I15,I22,I29,I36,I43,I50,I57,I64,I72,I79,I86,I93,I100,I107,I114,I121,I128,I138,I145,I152,I159)</f>
        <v>81</v>
      </c>
      <c r="K8" s="49"/>
      <c r="L8" s="50"/>
    </row>
    <row r="9" spans="1:12" s="48" customFormat="1" ht="11.25">
      <c r="A9" s="43" t="s">
        <v>27</v>
      </c>
      <c r="B9" s="51">
        <f>SUM(B16,B23,B30,B37,B44,B51,B58,B65,B73,B80,B87,B94,B101,B108,B115,B122,B129,B139,B146,B153,B160)</f>
        <v>0</v>
      </c>
      <c r="C9" s="52">
        <f>SUM(C16,C23,C30,C37,C44,C51,C58,C65,C73,C80,C87,C94,C101,C108,C115,C122,C129,C139,C146,C152,C152,C153,C160)</f>
        <v>0</v>
      </c>
      <c r="D9" s="53">
        <f t="shared" si="1"/>
        <v>5</v>
      </c>
      <c r="E9" s="53">
        <f t="shared" si="1"/>
        <v>0</v>
      </c>
      <c r="F9" s="52">
        <f>SUM(F16,F23,F30,F37,F44,F51,F58,F65,F73,F80,F87,F94,F101,F108,F115,F122,F129,F139,F146,F153,F153)</f>
        <v>0</v>
      </c>
      <c r="G9" s="53">
        <f>SUM(G16,G23,G30,G37,G44,G51,G58,G65,G73,G80,G87,G94,G101,G108,G115,G122,G129,G139,G146,G153,G160)</f>
        <v>4</v>
      </c>
      <c r="H9" s="53">
        <f>SUM(H16,H23,H30,H37,H44,H51,H58,H65,H73,H80,H87,H94,H101,H108)</f>
        <v>0</v>
      </c>
      <c r="I9" s="54">
        <f>SUM(I16,I23,I30,I37,I44,I51,I58,I65,I73,I80,I87,I94,I101,I108,I115,I122,I129,I139,I146,I153,I160)</f>
        <v>14</v>
      </c>
      <c r="K9" s="49"/>
      <c r="L9" s="50"/>
    </row>
    <row r="10" spans="1:12" s="48" customFormat="1" ht="11.25">
      <c r="A10" s="43" t="s">
        <v>28</v>
      </c>
      <c r="B10" s="51">
        <f>SUM(B17,B24,B31,B38,B45,B52,B59,B66,B74,B81,B88,B95,B102,B109,B116,B123,B130,B140,B147,B154,B161)</f>
        <v>0</v>
      </c>
      <c r="C10" s="52">
        <f>SUM(C17,C24,C31,C38,C45,C52,C59,C66,C74,C81,C88,C95,C102,C109,C116,C123,C130,C140,C147,C154,C161)</f>
        <v>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SUM(F17,F24,F31,F38,F45,F52,F59,F66,F74,F81,F88,F95,F102,F109,F116,F123,F130,F139)</f>
        <v>0</v>
      </c>
      <c r="G10" s="53">
        <f>SUM(G17,G24,G31,G38,G45,G52,G59,G66,G74,G81,G88,G95,G102,G109,G116,G123,G130,G140,G147,G154,G161)</f>
        <v>0</v>
      </c>
      <c r="H10" s="53">
        <f>SUM(H17,H24,H31,H38,H45,H52,H59,H66,H74,H81,H88,H95,H102,H109,H116,H123,H130,H140,H147,H154,H161)</f>
        <v>0</v>
      </c>
      <c r="I10" s="54">
        <f>SUM(I17,I24,I31,I38,I45,I52,I59,I66,I74,I81,I88,I95,I102,I109,I116,I123,I130,I140,I147,I154,I161)</f>
        <v>0</v>
      </c>
      <c r="K10" s="49"/>
      <c r="L10" s="50"/>
    </row>
    <row r="11" spans="1:12" s="48" customFormat="1" ht="11.25">
      <c r="A11" s="43" t="s">
        <v>29</v>
      </c>
      <c r="B11" s="51">
        <f>SUM(B18,B25,B32,B39,B46,B53,B60,B67,B75,B82,B89,B96,B103,B110,B117,B124,B131,B141,B148,B155,B162)</f>
        <v>3556</v>
      </c>
      <c r="C11" s="52">
        <f>SUM(C18,C25,C32,C39,C46,C53,C60,C67,C75,C82,C89,C96,C103,C110,C117,C124,C131,C141,C148,C155,C162)</f>
        <v>663517200</v>
      </c>
      <c r="D11" s="53">
        <f t="shared" si="1"/>
        <v>29</v>
      </c>
      <c r="E11" s="53">
        <f t="shared" si="1"/>
        <v>12</v>
      </c>
      <c r="F11" s="52">
        <f>SUM(F18,F25,F32,F39,F53,F60,F67,F75,F82,F89,F96,F103,F110,F117,F124,F131,F141,F148,F155,F162)</f>
        <v>5825216</v>
      </c>
      <c r="G11" s="296">
        <f>SUM(G18,G25,G32,G39,G46,G53,G60,G67,G75,G82,G89,G96,G103,G110,G117,G124,G131,G141,G148,G155,G162,G162,G162)</f>
        <v>1078</v>
      </c>
      <c r="H11" s="53">
        <f>SUM(H18,H25,H32,H39,H46,H53,H60,H67,H75,H82,H89,H96,H103,H110,H117,H124,H131,H141,H148,H162)</f>
        <v>5</v>
      </c>
      <c r="I11" s="54">
        <f>SUM(I18,I25,I32,I39,I46,I53,I60,I67,I75,I82,I89,I162,I155,I148,I141,I131,I124,I117,I110,I103,I96)</f>
        <v>635</v>
      </c>
      <c r="K11" s="49"/>
      <c r="L11" s="50"/>
    </row>
    <row r="12" spans="1:12" s="48" customFormat="1" ht="12" thickBot="1">
      <c r="A12" s="55" t="s">
        <v>30</v>
      </c>
      <c r="B12" s="56">
        <f>SUM(B19,B26,B33,B40,B47,B54,B61,B68,B76,B83,B90,B97,B104,B111,B118,B125,B132,B142,B149,B156,B163)</f>
        <v>74</v>
      </c>
      <c r="C12" s="57">
        <f>SUM(C19,C26,C33,C40,C47,C54,C61,C68,C76,C83,C90,C97,C104,C111,C118,C125,C132,C142,C149,C156,C163)</f>
        <v>0</v>
      </c>
      <c r="D12" s="58">
        <f>SUM(D19,D26,D33,D40,D47,D54,D61,D68,D76,D83,D90,D97,D104,D111,D118,D125,D132,D142,D149,D163)</f>
        <v>0</v>
      </c>
      <c r="E12" s="58">
        <f>SUM(E19,E26,E33,E40,E47,E54,E61,E65,E76,E83,E90,E97,E104,E111,E118,E125,E132,E142,E149,E163)</f>
        <v>0</v>
      </c>
      <c r="F12" s="57">
        <f>SUM(F19,F26,F33,F40,F47,F54,F61,F65,F76,F83,F90,F97,F104,F111,F118,F125,F132,F142,F149,F163)</f>
        <v>0</v>
      </c>
      <c r="G12" s="58">
        <f>SUM(G19,G26,G33,G40,G47,G54,G61,G68,G76,G83,G90,G97,G104,G111,G118,G125,G132,G142,G149,G163)</f>
        <v>0</v>
      </c>
      <c r="H12" s="58">
        <f>SUM(H19,H26,H33,H40,H47,H54,H61,H65,H76,H83,H90,H97,H104,H111,H118,H125,H132,H142,H149,H163)</f>
        <v>0</v>
      </c>
      <c r="I12" s="59">
        <f>SUM(,I19,I26,I33,I40,I47,I54,I61,I68,I76,I83,I90,I97,I104,I111,I118,I125,I132,I142,I149,I163,I156)</f>
        <v>139</v>
      </c>
      <c r="K12" s="49"/>
      <c r="L12" s="50"/>
    </row>
    <row r="13" spans="1:12" s="48" customFormat="1" ht="13.5" customHeight="1" thickBot="1">
      <c r="A13" s="328" t="s">
        <v>31</v>
      </c>
      <c r="B13" s="331"/>
      <c r="C13" s="331"/>
      <c r="D13" s="331"/>
      <c r="E13" s="331"/>
      <c r="F13" s="331"/>
      <c r="G13" s="331"/>
      <c r="H13" s="331"/>
      <c r="I13" s="332"/>
      <c r="K13" s="49"/>
      <c r="L13" s="50"/>
    </row>
    <row r="14" spans="1:12" s="48" customFormat="1" ht="11.25">
      <c r="A14" s="60" t="s">
        <v>32</v>
      </c>
      <c r="B14" s="61">
        <f>SUM(B19,B18,B17,B16,B15)</f>
        <v>134</v>
      </c>
      <c r="C14" s="63">
        <f>SUM(C19,C18,C17,C16,C15)</f>
        <v>36433000</v>
      </c>
      <c r="D14" s="63">
        <f aca="true" t="shared" si="2" ref="D14:I14">SUM(D19,D18,D17,D16,D15)</f>
        <v>0</v>
      </c>
      <c r="E14" s="63">
        <f t="shared" si="2"/>
        <v>0</v>
      </c>
      <c r="F14" s="63">
        <f t="shared" si="2"/>
        <v>0</v>
      </c>
      <c r="G14" s="63">
        <f t="shared" si="2"/>
        <v>27</v>
      </c>
      <c r="H14" s="63">
        <f t="shared" si="2"/>
        <v>1</v>
      </c>
      <c r="I14" s="64">
        <f t="shared" si="2"/>
        <v>24</v>
      </c>
      <c r="K14" s="49"/>
      <c r="L14" s="50"/>
    </row>
    <row r="15" spans="1:12" s="48" customFormat="1" ht="11.25">
      <c r="A15" s="60" t="s">
        <v>33</v>
      </c>
      <c r="B15" s="65">
        <v>10</v>
      </c>
      <c r="C15" s="66">
        <v>4950000</v>
      </c>
      <c r="D15" s="67">
        <v>0</v>
      </c>
      <c r="E15" s="68">
        <v>0</v>
      </c>
      <c r="F15" s="69">
        <v>0</v>
      </c>
      <c r="G15" s="68">
        <v>9</v>
      </c>
      <c r="H15" s="67">
        <v>1</v>
      </c>
      <c r="I15" s="70">
        <v>1</v>
      </c>
      <c r="K15" s="49"/>
      <c r="L15" s="50"/>
    </row>
    <row r="16" spans="1:12" s="48" customFormat="1" ht="11.25">
      <c r="A16" s="60" t="s">
        <v>34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K16" s="49"/>
      <c r="L16" s="50"/>
    </row>
    <row r="17" spans="1:9" ht="11.25">
      <c r="A17" s="60" t="s">
        <v>35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0" ht="11.25">
      <c r="A18" s="60" t="s">
        <v>36</v>
      </c>
      <c r="B18" s="65">
        <v>108</v>
      </c>
      <c r="C18" s="66">
        <v>31483000</v>
      </c>
      <c r="D18" s="67">
        <v>0</v>
      </c>
      <c r="E18" s="67">
        <v>0</v>
      </c>
      <c r="F18" s="66">
        <v>0</v>
      </c>
      <c r="G18" s="68">
        <v>18</v>
      </c>
      <c r="H18" s="67">
        <v>0</v>
      </c>
      <c r="I18" s="70">
        <v>10</v>
      </c>
      <c r="J18" s="72"/>
    </row>
    <row r="19" spans="1:9" ht="12" thickBot="1">
      <c r="A19" s="73" t="s">
        <v>30</v>
      </c>
      <c r="B19" s="74">
        <v>16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13</v>
      </c>
    </row>
    <row r="20" spans="1:9" ht="13.5" customHeight="1" thickBot="1">
      <c r="A20" s="328" t="s">
        <v>37</v>
      </c>
      <c r="B20" s="329"/>
      <c r="C20" s="329"/>
      <c r="D20" s="329"/>
      <c r="E20" s="329"/>
      <c r="F20" s="329"/>
      <c r="G20" s="329"/>
      <c r="H20" s="329"/>
      <c r="I20" s="330"/>
    </row>
    <row r="21" spans="1:9" ht="11.25">
      <c r="A21" s="60" t="s">
        <v>32</v>
      </c>
      <c r="B21" s="61">
        <f aca="true" t="shared" si="3" ref="B21:I21">SUM(B26,B25,B24,B23,B22)</f>
        <v>58</v>
      </c>
      <c r="C21" s="62">
        <f>SUM(C26,C25,C24,C23,C22)</f>
        <v>27250000</v>
      </c>
      <c r="D21" s="63">
        <f t="shared" si="3"/>
        <v>1</v>
      </c>
      <c r="E21" s="63">
        <f t="shared" si="3"/>
        <v>1</v>
      </c>
      <c r="F21" s="62">
        <f t="shared" si="3"/>
        <v>12000000</v>
      </c>
      <c r="G21" s="63">
        <f t="shared" si="3"/>
        <v>9</v>
      </c>
      <c r="H21" s="63">
        <f t="shared" si="3"/>
        <v>0</v>
      </c>
      <c r="I21" s="64">
        <f t="shared" si="3"/>
        <v>1</v>
      </c>
    </row>
    <row r="22" spans="1:9" ht="11.25">
      <c r="A22" s="60" t="s">
        <v>33</v>
      </c>
      <c r="B22" s="65">
        <v>8</v>
      </c>
      <c r="C22" s="66">
        <v>16300000</v>
      </c>
      <c r="D22" s="67">
        <v>0</v>
      </c>
      <c r="E22" s="68">
        <v>1</v>
      </c>
      <c r="F22" s="69">
        <v>12000000</v>
      </c>
      <c r="G22" s="68">
        <v>2</v>
      </c>
      <c r="H22" s="67">
        <v>0</v>
      </c>
      <c r="I22" s="71">
        <v>0</v>
      </c>
    </row>
    <row r="23" spans="1:12" s="48" customFormat="1" ht="11.25">
      <c r="A23" s="60" t="s">
        <v>34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0</v>
      </c>
      <c r="K23" s="49"/>
      <c r="L23" s="50"/>
    </row>
    <row r="24" spans="1:9" ht="11.25">
      <c r="A24" s="60" t="s">
        <v>35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36</v>
      </c>
      <c r="B25" s="65">
        <v>50</v>
      </c>
      <c r="C25" s="66">
        <v>10950000</v>
      </c>
      <c r="D25" s="67">
        <v>1</v>
      </c>
      <c r="E25" s="68">
        <v>0</v>
      </c>
      <c r="F25" s="69">
        <v>0</v>
      </c>
      <c r="G25" s="68">
        <v>7</v>
      </c>
      <c r="H25" s="67">
        <v>0</v>
      </c>
      <c r="I25" s="71">
        <v>1</v>
      </c>
    </row>
    <row r="26" spans="1:9" ht="12" thickBot="1">
      <c r="A26" s="73" t="s">
        <v>30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3.5" customHeight="1" thickBot="1">
      <c r="A27" s="328" t="s">
        <v>38</v>
      </c>
      <c r="B27" s="329"/>
      <c r="C27" s="329"/>
      <c r="D27" s="329"/>
      <c r="E27" s="329"/>
      <c r="F27" s="329"/>
      <c r="G27" s="329"/>
      <c r="H27" s="329"/>
      <c r="I27" s="330"/>
    </row>
    <row r="28" spans="1:9" ht="11.25">
      <c r="A28" s="60" t="s">
        <v>32</v>
      </c>
      <c r="B28" s="61">
        <f aca="true" t="shared" si="4" ref="B28:I28">SUM(B33,B32,B31,B30,B29)</f>
        <v>537</v>
      </c>
      <c r="C28" s="62">
        <f t="shared" si="4"/>
        <v>124966060</v>
      </c>
      <c r="D28" s="63">
        <f t="shared" si="4"/>
        <v>7</v>
      </c>
      <c r="E28" s="63">
        <f t="shared" si="4"/>
        <v>7</v>
      </c>
      <c r="F28" s="62">
        <f t="shared" si="4"/>
        <v>98800000</v>
      </c>
      <c r="G28" s="63">
        <f t="shared" si="4"/>
        <v>319</v>
      </c>
      <c r="H28" s="63">
        <f t="shared" si="4"/>
        <v>4</v>
      </c>
      <c r="I28" s="64">
        <f t="shared" si="4"/>
        <v>160</v>
      </c>
    </row>
    <row r="29" spans="1:9" ht="11.25">
      <c r="A29" s="60" t="s">
        <v>33</v>
      </c>
      <c r="B29" s="65">
        <v>24</v>
      </c>
      <c r="C29" s="66">
        <v>27335860</v>
      </c>
      <c r="D29" s="67">
        <v>1</v>
      </c>
      <c r="E29" s="68">
        <v>5</v>
      </c>
      <c r="F29" s="69">
        <v>96900000</v>
      </c>
      <c r="G29" s="68">
        <v>70</v>
      </c>
      <c r="H29" s="67">
        <v>2</v>
      </c>
      <c r="I29" s="70">
        <v>25</v>
      </c>
    </row>
    <row r="30" spans="1:9" ht="11.25">
      <c r="A30" s="60" t="s">
        <v>34</v>
      </c>
      <c r="B30" s="65">
        <v>0</v>
      </c>
      <c r="C30" s="66">
        <v>0</v>
      </c>
      <c r="D30" s="67">
        <v>1</v>
      </c>
      <c r="E30" s="67">
        <v>0</v>
      </c>
      <c r="F30" s="66">
        <v>0</v>
      </c>
      <c r="G30" s="67">
        <v>1</v>
      </c>
      <c r="H30" s="67">
        <v>0</v>
      </c>
      <c r="I30" s="70">
        <v>3</v>
      </c>
    </row>
    <row r="31" spans="1:9" ht="11.25">
      <c r="A31" s="60" t="s">
        <v>35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0</v>
      </c>
      <c r="H31" s="67">
        <v>0</v>
      </c>
      <c r="I31" s="70">
        <v>0</v>
      </c>
    </row>
    <row r="32" spans="1:9" ht="11.25">
      <c r="A32" s="60" t="s">
        <v>36</v>
      </c>
      <c r="B32" s="65">
        <v>512</v>
      </c>
      <c r="C32" s="66">
        <v>97630200</v>
      </c>
      <c r="D32" s="67">
        <v>5</v>
      </c>
      <c r="E32" s="68">
        <v>2</v>
      </c>
      <c r="F32" s="69">
        <v>1900000</v>
      </c>
      <c r="G32" s="68">
        <v>248</v>
      </c>
      <c r="H32" s="67">
        <v>2</v>
      </c>
      <c r="I32" s="70">
        <v>132</v>
      </c>
    </row>
    <row r="33" spans="1:9" ht="12" thickBot="1">
      <c r="A33" s="73" t="s">
        <v>30</v>
      </c>
      <c r="B33" s="74">
        <v>1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0</v>
      </c>
    </row>
    <row r="34" spans="1:9" ht="12.75" customHeight="1" thickBot="1">
      <c r="A34" s="328" t="s">
        <v>39</v>
      </c>
      <c r="B34" s="329"/>
      <c r="C34" s="329"/>
      <c r="D34" s="329"/>
      <c r="E34" s="329"/>
      <c r="F34" s="329"/>
      <c r="G34" s="329"/>
      <c r="H34" s="329"/>
      <c r="I34" s="330"/>
    </row>
    <row r="35" spans="1:9" ht="11.25">
      <c r="A35" s="60" t="s">
        <v>32</v>
      </c>
      <c r="B35" s="61">
        <f aca="true" t="shared" si="5" ref="B35:I35">SUM(B40,B39,B38,B37,B36)</f>
        <v>48</v>
      </c>
      <c r="C35" s="62">
        <f t="shared" si="5"/>
        <v>119747500</v>
      </c>
      <c r="D35" s="63">
        <f t="shared" si="5"/>
        <v>2</v>
      </c>
      <c r="E35" s="63">
        <f t="shared" si="5"/>
        <v>2</v>
      </c>
      <c r="F35" s="62">
        <f t="shared" si="5"/>
        <v>250005</v>
      </c>
      <c r="G35" s="63">
        <f t="shared" si="5"/>
        <v>36</v>
      </c>
      <c r="H35" s="63">
        <f t="shared" si="5"/>
        <v>0</v>
      </c>
      <c r="I35" s="64">
        <f t="shared" si="5"/>
        <v>6</v>
      </c>
    </row>
    <row r="36" spans="1:9" ht="11.25">
      <c r="A36" s="60" t="s">
        <v>33</v>
      </c>
      <c r="B36" s="65">
        <v>18</v>
      </c>
      <c r="C36" s="66">
        <v>22880000</v>
      </c>
      <c r="D36" s="67">
        <v>0</v>
      </c>
      <c r="E36" s="68">
        <v>2</v>
      </c>
      <c r="F36" s="69">
        <v>250005</v>
      </c>
      <c r="G36" s="68">
        <v>29</v>
      </c>
      <c r="H36" s="67">
        <v>0</v>
      </c>
      <c r="I36" s="70">
        <v>3</v>
      </c>
    </row>
    <row r="37" spans="1:9" s="48" customFormat="1" ht="11.25">
      <c r="A37" s="60" t="s">
        <v>34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35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36</v>
      </c>
      <c r="B39" s="65">
        <v>30</v>
      </c>
      <c r="C39" s="66">
        <v>96867500</v>
      </c>
      <c r="D39" s="67">
        <v>2</v>
      </c>
      <c r="E39" s="67">
        <v>0</v>
      </c>
      <c r="F39" s="66">
        <v>0</v>
      </c>
      <c r="G39" s="68">
        <v>7</v>
      </c>
      <c r="H39" s="67">
        <v>0</v>
      </c>
      <c r="I39" s="70">
        <v>3</v>
      </c>
    </row>
    <row r="40" spans="1:9" ht="12" thickBot="1">
      <c r="A40" s="73" t="s">
        <v>30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328" t="s">
        <v>40</v>
      </c>
      <c r="B41" s="329"/>
      <c r="C41" s="329"/>
      <c r="D41" s="329"/>
      <c r="E41" s="329"/>
      <c r="F41" s="329"/>
      <c r="G41" s="329"/>
      <c r="H41" s="329"/>
      <c r="I41" s="330"/>
    </row>
    <row r="42" spans="1:9" ht="11.25">
      <c r="A42" s="60" t="s">
        <v>32</v>
      </c>
      <c r="B42" s="61">
        <f aca="true" t="shared" si="6" ref="B42:I42">SUM(B47,B46,B45,B44,B43)</f>
        <v>8</v>
      </c>
      <c r="C42" s="62">
        <f t="shared" si="6"/>
        <v>4390000</v>
      </c>
      <c r="D42" s="63">
        <f t="shared" si="6"/>
        <v>0</v>
      </c>
      <c r="E42" s="63">
        <f t="shared" si="6"/>
        <v>0</v>
      </c>
      <c r="F42" s="62">
        <f t="shared" si="6"/>
        <v>0</v>
      </c>
      <c r="G42" s="63">
        <f t="shared" si="6"/>
        <v>1</v>
      </c>
      <c r="H42" s="63">
        <f t="shared" si="6"/>
        <v>0</v>
      </c>
      <c r="I42" s="64">
        <f t="shared" si="6"/>
        <v>0</v>
      </c>
    </row>
    <row r="43" spans="1:9" ht="11.25">
      <c r="A43" s="60" t="s">
        <v>33</v>
      </c>
      <c r="B43" s="65">
        <v>1</v>
      </c>
      <c r="C43" s="66">
        <v>3300000</v>
      </c>
      <c r="D43" s="67">
        <v>0</v>
      </c>
      <c r="E43" s="67">
        <v>0</v>
      </c>
      <c r="F43" s="66">
        <v>0</v>
      </c>
      <c r="G43" s="68">
        <v>0</v>
      </c>
      <c r="H43" s="67">
        <v>0</v>
      </c>
      <c r="I43" s="70">
        <v>0</v>
      </c>
    </row>
    <row r="44" spans="1:9" s="48" customFormat="1" ht="13.5" customHeight="1">
      <c r="A44" s="60" t="s">
        <v>34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35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36</v>
      </c>
      <c r="B46" s="65">
        <v>7</v>
      </c>
      <c r="C46" s="66">
        <v>1090000</v>
      </c>
      <c r="D46" s="67">
        <v>0</v>
      </c>
      <c r="E46" s="67">
        <v>0</v>
      </c>
      <c r="F46" s="66">
        <v>0</v>
      </c>
      <c r="G46" s="68">
        <v>1</v>
      </c>
      <c r="H46" s="67">
        <v>0</v>
      </c>
      <c r="I46" s="70">
        <v>0</v>
      </c>
    </row>
    <row r="47" spans="1:9" ht="12" thickBot="1">
      <c r="A47" s="73" t="s">
        <v>30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328" t="s">
        <v>41</v>
      </c>
      <c r="B48" s="329"/>
      <c r="C48" s="329"/>
      <c r="D48" s="329"/>
      <c r="E48" s="329"/>
      <c r="F48" s="329"/>
      <c r="G48" s="329"/>
      <c r="H48" s="329"/>
      <c r="I48" s="330"/>
    </row>
    <row r="49" spans="1:9" ht="11.25">
      <c r="A49" s="60" t="s">
        <v>32</v>
      </c>
      <c r="B49" s="61">
        <f aca="true" t="shared" si="7" ref="B49:I49">SUM(B54,B53,B52,B51,B50)</f>
        <v>530</v>
      </c>
      <c r="C49" s="62">
        <f t="shared" si="7"/>
        <v>158887500</v>
      </c>
      <c r="D49" s="63">
        <f t="shared" si="7"/>
        <v>4</v>
      </c>
      <c r="E49" s="63">
        <f t="shared" si="7"/>
        <v>4</v>
      </c>
      <c r="F49" s="62">
        <f t="shared" si="7"/>
        <v>3800000</v>
      </c>
      <c r="G49" s="63">
        <f t="shared" si="7"/>
        <v>156</v>
      </c>
      <c r="H49" s="63">
        <f t="shared" si="7"/>
        <v>1</v>
      </c>
      <c r="I49" s="64">
        <f t="shared" si="7"/>
        <v>201</v>
      </c>
    </row>
    <row r="50" spans="1:10" ht="11.25">
      <c r="A50" s="60" t="s">
        <v>33</v>
      </c>
      <c r="B50" s="80">
        <v>25</v>
      </c>
      <c r="C50" s="69">
        <v>67590000</v>
      </c>
      <c r="D50" s="67">
        <v>1</v>
      </c>
      <c r="E50" s="67">
        <v>3</v>
      </c>
      <c r="F50" s="66">
        <v>3700000</v>
      </c>
      <c r="G50" s="68">
        <v>21</v>
      </c>
      <c r="H50" s="67">
        <v>1</v>
      </c>
      <c r="I50" s="70">
        <v>7</v>
      </c>
      <c r="J50" s="48"/>
    </row>
    <row r="51" spans="1:9" s="48" customFormat="1" ht="11.25">
      <c r="A51" s="60" t="s">
        <v>34</v>
      </c>
      <c r="B51" s="80">
        <v>0</v>
      </c>
      <c r="C51" s="69">
        <v>0</v>
      </c>
      <c r="D51" s="67">
        <v>0</v>
      </c>
      <c r="E51" s="67">
        <v>0</v>
      </c>
      <c r="F51" s="66">
        <v>0</v>
      </c>
      <c r="G51" s="67">
        <v>0</v>
      </c>
      <c r="H51" s="67">
        <v>0</v>
      </c>
      <c r="I51" s="70">
        <v>0</v>
      </c>
    </row>
    <row r="52" spans="1:10" ht="11.25">
      <c r="A52" s="60" t="s">
        <v>35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</row>
    <row r="53" spans="1:10" ht="11.25">
      <c r="A53" s="60" t="s">
        <v>36</v>
      </c>
      <c r="B53" s="80">
        <v>467</v>
      </c>
      <c r="C53" s="69">
        <v>91297500</v>
      </c>
      <c r="D53" s="67">
        <v>3</v>
      </c>
      <c r="E53" s="68">
        <v>1</v>
      </c>
      <c r="F53" s="69">
        <v>100000</v>
      </c>
      <c r="G53" s="68">
        <v>135</v>
      </c>
      <c r="H53" s="67">
        <v>0</v>
      </c>
      <c r="I53" s="70">
        <v>77</v>
      </c>
      <c r="J53" s="48"/>
    </row>
    <row r="54" spans="1:10" ht="12" thickBot="1">
      <c r="A54" s="73" t="s">
        <v>30</v>
      </c>
      <c r="B54" s="74">
        <v>38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117</v>
      </c>
      <c r="J54" s="48"/>
    </row>
    <row r="55" spans="1:9" ht="13.5" customHeight="1" thickBot="1">
      <c r="A55" s="333" t="s">
        <v>42</v>
      </c>
      <c r="B55" s="334"/>
      <c r="C55" s="334"/>
      <c r="D55" s="334"/>
      <c r="E55" s="334"/>
      <c r="F55" s="334"/>
      <c r="G55" s="334"/>
      <c r="H55" s="334"/>
      <c r="I55" s="335"/>
    </row>
    <row r="56" spans="1:9" ht="11.25">
      <c r="A56" s="60" t="s">
        <v>32</v>
      </c>
      <c r="B56" s="61">
        <f aca="true" t="shared" si="8" ref="B56:I56">SUM(B61,B60,B59,B58,B57)</f>
        <v>1012</v>
      </c>
      <c r="C56" s="62">
        <f t="shared" si="8"/>
        <v>213151500</v>
      </c>
      <c r="D56" s="63">
        <f t="shared" si="8"/>
        <v>14</v>
      </c>
      <c r="E56" s="63">
        <f t="shared" si="8"/>
        <v>14</v>
      </c>
      <c r="F56" s="62">
        <f t="shared" si="8"/>
        <v>22711500</v>
      </c>
      <c r="G56" s="63">
        <f t="shared" si="8"/>
        <v>478</v>
      </c>
      <c r="H56" s="63">
        <f t="shared" si="8"/>
        <v>6</v>
      </c>
      <c r="I56" s="64">
        <f t="shared" si="8"/>
        <v>236</v>
      </c>
    </row>
    <row r="57" spans="1:9" ht="11.25">
      <c r="A57" s="60" t="s">
        <v>33</v>
      </c>
      <c r="B57" s="80">
        <v>44</v>
      </c>
      <c r="C57" s="69">
        <v>38820000</v>
      </c>
      <c r="D57" s="67">
        <v>3</v>
      </c>
      <c r="E57" s="68">
        <v>7</v>
      </c>
      <c r="F57" s="69">
        <v>19461000</v>
      </c>
      <c r="G57" s="68">
        <v>70</v>
      </c>
      <c r="H57" s="67">
        <v>5</v>
      </c>
      <c r="I57" s="70">
        <v>22</v>
      </c>
    </row>
    <row r="58" spans="1:9" s="48" customFormat="1" ht="12" customHeight="1">
      <c r="A58" s="60" t="s">
        <v>34</v>
      </c>
      <c r="B58" s="65">
        <v>0</v>
      </c>
      <c r="C58" s="66">
        <v>0</v>
      </c>
      <c r="D58" s="67">
        <v>4</v>
      </c>
      <c r="E58" s="67">
        <v>0</v>
      </c>
      <c r="F58" s="66">
        <v>0</v>
      </c>
      <c r="G58" s="68">
        <v>3</v>
      </c>
      <c r="H58" s="67">
        <v>0</v>
      </c>
      <c r="I58" s="70">
        <v>11</v>
      </c>
    </row>
    <row r="59" spans="1:9" ht="11.25">
      <c r="A59" s="60" t="s">
        <v>35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0</v>
      </c>
    </row>
    <row r="60" spans="1:9" ht="11.25">
      <c r="A60" s="60" t="s">
        <v>36</v>
      </c>
      <c r="B60" s="80">
        <v>959</v>
      </c>
      <c r="C60" s="69">
        <v>174331500</v>
      </c>
      <c r="D60" s="67">
        <v>7</v>
      </c>
      <c r="E60" s="67">
        <v>7</v>
      </c>
      <c r="F60" s="69">
        <v>3250500</v>
      </c>
      <c r="G60" s="68">
        <v>405</v>
      </c>
      <c r="H60" s="67">
        <v>1</v>
      </c>
      <c r="I60" s="70">
        <v>200</v>
      </c>
    </row>
    <row r="61" spans="1:9" ht="12" thickBot="1">
      <c r="A61" s="73" t="s">
        <v>30</v>
      </c>
      <c r="B61" s="74">
        <v>9</v>
      </c>
      <c r="C61" s="75">
        <v>0</v>
      </c>
      <c r="D61" s="76">
        <v>0</v>
      </c>
      <c r="E61" s="76">
        <v>0</v>
      </c>
      <c r="F61" s="75">
        <v>0</v>
      </c>
      <c r="G61" s="76">
        <v>0</v>
      </c>
      <c r="H61" s="76">
        <v>0</v>
      </c>
      <c r="I61" s="79">
        <v>3</v>
      </c>
    </row>
    <row r="62" spans="1:9" s="48" customFormat="1" ht="15.75" customHeight="1" thickBot="1">
      <c r="A62" s="328" t="s">
        <v>43</v>
      </c>
      <c r="B62" s="331"/>
      <c r="C62" s="331"/>
      <c r="D62" s="331"/>
      <c r="E62" s="331"/>
      <c r="F62" s="331"/>
      <c r="G62" s="331"/>
      <c r="H62" s="331"/>
      <c r="I62" s="336"/>
    </row>
    <row r="63" spans="1:9" ht="11.25">
      <c r="A63" s="60" t="s">
        <v>32</v>
      </c>
      <c r="B63" s="61">
        <f aca="true" t="shared" si="9" ref="B63:I63">SUM(B68,B67,B66,B65,B64)</f>
        <v>214</v>
      </c>
      <c r="C63" s="62">
        <f t="shared" si="9"/>
        <v>57470000</v>
      </c>
      <c r="D63" s="63">
        <f t="shared" si="9"/>
        <v>1</v>
      </c>
      <c r="E63" s="63">
        <f t="shared" si="9"/>
        <v>1</v>
      </c>
      <c r="F63" s="62">
        <f t="shared" si="9"/>
        <v>50000</v>
      </c>
      <c r="G63" s="63">
        <f t="shared" si="9"/>
        <v>71</v>
      </c>
      <c r="H63" s="63">
        <f t="shared" si="9"/>
        <v>1</v>
      </c>
      <c r="I63" s="64">
        <f t="shared" si="9"/>
        <v>36</v>
      </c>
    </row>
    <row r="64" spans="1:9" ht="11.25">
      <c r="A64" s="60" t="s">
        <v>33</v>
      </c>
      <c r="B64" s="80">
        <v>15</v>
      </c>
      <c r="C64" s="69">
        <v>23050000</v>
      </c>
      <c r="D64" s="67">
        <v>0</v>
      </c>
      <c r="E64" s="68">
        <v>1</v>
      </c>
      <c r="F64" s="69">
        <v>50000</v>
      </c>
      <c r="G64" s="68">
        <v>13</v>
      </c>
      <c r="H64" s="67">
        <v>0</v>
      </c>
      <c r="I64" s="70">
        <v>5</v>
      </c>
    </row>
    <row r="65" spans="1:9" ht="11.25">
      <c r="A65" s="60" t="s">
        <v>34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0</v>
      </c>
      <c r="H65" s="67">
        <v>0</v>
      </c>
      <c r="I65" s="71">
        <v>0</v>
      </c>
    </row>
    <row r="66" spans="1:9" ht="11.25">
      <c r="A66" s="60" t="s">
        <v>35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36</v>
      </c>
      <c r="B67" s="80">
        <v>191</v>
      </c>
      <c r="C67" s="69">
        <v>34420000</v>
      </c>
      <c r="D67" s="67">
        <v>1</v>
      </c>
      <c r="E67" s="68">
        <v>0</v>
      </c>
      <c r="F67" s="69">
        <v>0</v>
      </c>
      <c r="G67" s="68">
        <v>58</v>
      </c>
      <c r="H67" s="67">
        <v>1</v>
      </c>
      <c r="I67" s="70">
        <v>25</v>
      </c>
    </row>
    <row r="68" spans="1:9" ht="12" thickBot="1">
      <c r="A68" s="73" t="s">
        <v>30</v>
      </c>
      <c r="B68" s="81">
        <v>8</v>
      </c>
      <c r="C68" s="82">
        <v>0</v>
      </c>
      <c r="D68" s="76">
        <v>0</v>
      </c>
      <c r="E68" s="76">
        <v>0</v>
      </c>
      <c r="F68" s="75">
        <v>0</v>
      </c>
      <c r="G68" s="77">
        <v>0</v>
      </c>
      <c r="H68" s="76">
        <v>0</v>
      </c>
      <c r="I68" s="78">
        <v>6</v>
      </c>
    </row>
    <row r="69" spans="1:9" ht="12" thickBot="1">
      <c r="A69" s="265"/>
      <c r="B69" s="83"/>
      <c r="C69" s="84"/>
      <c r="D69" s="85"/>
      <c r="E69" s="85"/>
      <c r="F69" s="86"/>
      <c r="G69" s="83"/>
      <c r="H69" s="85"/>
      <c r="I69" s="83"/>
    </row>
    <row r="70" spans="1:9" ht="13.5" customHeight="1" thickBot="1">
      <c r="A70" s="328" t="s">
        <v>44</v>
      </c>
      <c r="B70" s="331"/>
      <c r="C70" s="331"/>
      <c r="D70" s="331"/>
      <c r="E70" s="331"/>
      <c r="F70" s="331"/>
      <c r="G70" s="331"/>
      <c r="H70" s="331"/>
      <c r="I70" s="332"/>
    </row>
    <row r="71" spans="1:9" ht="11.25">
      <c r="A71" s="60" t="s">
        <v>32</v>
      </c>
      <c r="B71" s="61">
        <f aca="true" t="shared" si="10" ref="B71:I71">SUM(B76,B75,B74,B73,B72)</f>
        <v>140</v>
      </c>
      <c r="C71" s="62">
        <f t="shared" si="10"/>
        <v>24189000</v>
      </c>
      <c r="D71" s="63">
        <f t="shared" si="10"/>
        <v>2</v>
      </c>
      <c r="E71" s="63">
        <f t="shared" si="10"/>
        <v>2</v>
      </c>
      <c r="F71" s="62">
        <f t="shared" si="10"/>
        <v>3924379</v>
      </c>
      <c r="G71" s="63">
        <f t="shared" si="10"/>
        <v>34</v>
      </c>
      <c r="H71" s="63">
        <f t="shared" si="10"/>
        <v>0</v>
      </c>
      <c r="I71" s="64">
        <f t="shared" si="10"/>
        <v>23</v>
      </c>
    </row>
    <row r="72" spans="1:9" ht="11.25">
      <c r="A72" s="60" t="s">
        <v>33</v>
      </c>
      <c r="B72" s="80">
        <v>7</v>
      </c>
      <c r="C72" s="69">
        <v>4100000</v>
      </c>
      <c r="D72" s="67">
        <v>1</v>
      </c>
      <c r="E72" s="68">
        <v>1</v>
      </c>
      <c r="F72" s="69">
        <v>3759663</v>
      </c>
      <c r="G72" s="68">
        <v>15</v>
      </c>
      <c r="H72" s="67">
        <v>0</v>
      </c>
      <c r="I72" s="70">
        <v>1</v>
      </c>
    </row>
    <row r="73" spans="1:9" s="48" customFormat="1" ht="11.25">
      <c r="A73" s="60" t="s">
        <v>34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9" ht="11.25">
      <c r="A74" s="60" t="s">
        <v>35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</row>
    <row r="75" spans="1:9" ht="11.25">
      <c r="A75" s="60" t="s">
        <v>36</v>
      </c>
      <c r="B75" s="80">
        <v>133</v>
      </c>
      <c r="C75" s="69">
        <v>20089000</v>
      </c>
      <c r="D75" s="67">
        <v>1</v>
      </c>
      <c r="E75" s="67">
        <v>1</v>
      </c>
      <c r="F75" s="66">
        <v>164716</v>
      </c>
      <c r="G75" s="68">
        <v>19</v>
      </c>
      <c r="H75" s="67">
        <v>0</v>
      </c>
      <c r="I75" s="70">
        <v>22</v>
      </c>
    </row>
    <row r="76" spans="1:9" ht="12" thickBot="1">
      <c r="A76" s="73" t="s">
        <v>30</v>
      </c>
      <c r="B76" s="74">
        <v>0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</row>
    <row r="77" spans="1:9" ht="13.5" customHeight="1" thickBot="1">
      <c r="A77" s="328" t="s">
        <v>45</v>
      </c>
      <c r="B77" s="329"/>
      <c r="C77" s="329"/>
      <c r="D77" s="329"/>
      <c r="E77" s="329"/>
      <c r="F77" s="329"/>
      <c r="G77" s="329"/>
      <c r="H77" s="329"/>
      <c r="I77" s="330"/>
    </row>
    <row r="78" spans="1:9" ht="11.25">
      <c r="A78" s="60" t="s">
        <v>32</v>
      </c>
      <c r="B78" s="61">
        <f aca="true" t="shared" si="11" ref="B78:I78">SUM(B83,B82,B81,B80,B79)</f>
        <v>120</v>
      </c>
      <c r="C78" s="62">
        <f t="shared" si="11"/>
        <v>12252000</v>
      </c>
      <c r="D78" s="63">
        <f t="shared" si="11"/>
        <v>0</v>
      </c>
      <c r="E78" s="63">
        <f t="shared" si="11"/>
        <v>0</v>
      </c>
      <c r="F78" s="62">
        <f t="shared" si="11"/>
        <v>0</v>
      </c>
      <c r="G78" s="63">
        <f t="shared" si="11"/>
        <v>29</v>
      </c>
      <c r="H78" s="63">
        <f t="shared" si="11"/>
        <v>2</v>
      </c>
      <c r="I78" s="64">
        <f t="shared" si="11"/>
        <v>24</v>
      </c>
    </row>
    <row r="79" spans="1:9" ht="11.25">
      <c r="A79" s="60" t="s">
        <v>33</v>
      </c>
      <c r="B79" s="80">
        <v>18</v>
      </c>
      <c r="C79" s="69">
        <v>4700000</v>
      </c>
      <c r="D79" s="67">
        <v>0</v>
      </c>
      <c r="E79" s="67">
        <v>0</v>
      </c>
      <c r="F79" s="66">
        <v>0</v>
      </c>
      <c r="G79" s="68">
        <v>10</v>
      </c>
      <c r="H79" s="67">
        <v>2</v>
      </c>
      <c r="I79" s="70">
        <v>2</v>
      </c>
    </row>
    <row r="80" spans="1:11" s="48" customFormat="1" ht="11.25">
      <c r="A80" s="60" t="s">
        <v>34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K80" s="49"/>
    </row>
    <row r="81" spans="1:9" ht="11.25">
      <c r="A81" s="60" t="s">
        <v>35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1.25">
      <c r="A82" s="60" t="s">
        <v>36</v>
      </c>
      <c r="B82" s="80">
        <v>102</v>
      </c>
      <c r="C82" s="69">
        <v>7552000</v>
      </c>
      <c r="D82" s="67">
        <v>0</v>
      </c>
      <c r="E82" s="67">
        <v>0</v>
      </c>
      <c r="F82" s="66">
        <v>0</v>
      </c>
      <c r="G82" s="68">
        <v>19</v>
      </c>
      <c r="H82" s="67">
        <v>0</v>
      </c>
      <c r="I82" s="70">
        <v>22</v>
      </c>
    </row>
    <row r="83" spans="1:9" ht="12" thickBot="1">
      <c r="A83" s="73" t="s">
        <v>30</v>
      </c>
      <c r="B83" s="74">
        <v>0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328" t="s">
        <v>46</v>
      </c>
      <c r="B84" s="329"/>
      <c r="C84" s="329"/>
      <c r="D84" s="329"/>
      <c r="E84" s="329"/>
      <c r="F84" s="329"/>
      <c r="G84" s="329"/>
      <c r="H84" s="329"/>
      <c r="I84" s="330"/>
    </row>
    <row r="85" spans="1:9" ht="11.25">
      <c r="A85" s="60" t="s">
        <v>32</v>
      </c>
      <c r="B85" s="61">
        <f aca="true" t="shared" si="12" ref="B85:I85">SUM(B90,B89,B88,B87,B86)</f>
        <v>37</v>
      </c>
      <c r="C85" s="62">
        <f t="shared" si="12"/>
        <v>19610000</v>
      </c>
      <c r="D85" s="63">
        <f t="shared" si="12"/>
        <v>0</v>
      </c>
      <c r="E85" s="63">
        <f t="shared" si="12"/>
        <v>0</v>
      </c>
      <c r="F85" s="62">
        <f t="shared" si="12"/>
        <v>0</v>
      </c>
      <c r="G85" s="63">
        <f t="shared" si="12"/>
        <v>21</v>
      </c>
      <c r="H85" s="63">
        <f t="shared" si="12"/>
        <v>0</v>
      </c>
      <c r="I85" s="64">
        <f t="shared" si="12"/>
        <v>16</v>
      </c>
    </row>
    <row r="86" spans="1:9" ht="11.25">
      <c r="A86" s="60" t="s">
        <v>33</v>
      </c>
      <c r="B86" s="80">
        <v>6</v>
      </c>
      <c r="C86" s="69">
        <v>16920000</v>
      </c>
      <c r="D86" s="67">
        <v>0</v>
      </c>
      <c r="E86" s="67">
        <v>0</v>
      </c>
      <c r="F86" s="66">
        <v>0</v>
      </c>
      <c r="G86" s="68">
        <v>11</v>
      </c>
      <c r="H86" s="67">
        <v>0</v>
      </c>
      <c r="I86" s="70">
        <v>2</v>
      </c>
    </row>
    <row r="87" spans="1:9" s="48" customFormat="1" ht="11.25">
      <c r="A87" s="60" t="s">
        <v>34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35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1.25">
      <c r="A89" s="60" t="s">
        <v>36</v>
      </c>
      <c r="B89" s="80">
        <v>31</v>
      </c>
      <c r="C89" s="69">
        <v>2690000</v>
      </c>
      <c r="D89" s="67">
        <v>0</v>
      </c>
      <c r="E89" s="67">
        <v>0</v>
      </c>
      <c r="F89" s="66">
        <v>0</v>
      </c>
      <c r="G89" s="68">
        <v>10</v>
      </c>
      <c r="H89" s="67">
        <v>0</v>
      </c>
      <c r="I89" s="70">
        <v>14</v>
      </c>
    </row>
    <row r="90" spans="1:9" ht="12" thickBot="1">
      <c r="A90" s="73" t="s">
        <v>30</v>
      </c>
      <c r="B90" s="74">
        <v>0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328" t="s">
        <v>47</v>
      </c>
      <c r="B91" s="329"/>
      <c r="C91" s="329"/>
      <c r="D91" s="329"/>
      <c r="E91" s="329"/>
      <c r="F91" s="329"/>
      <c r="G91" s="329"/>
      <c r="H91" s="329"/>
      <c r="I91" s="330"/>
    </row>
    <row r="92" spans="1:9" ht="11.25">
      <c r="A92" s="60" t="s">
        <v>32</v>
      </c>
      <c r="B92" s="61">
        <f aca="true" t="shared" si="13" ref="B92:I92">SUM(B97,B96,B95,B94,B93)</f>
        <v>47</v>
      </c>
      <c r="C92" s="62">
        <f t="shared" si="13"/>
        <v>13101000</v>
      </c>
      <c r="D92" s="63">
        <f t="shared" si="13"/>
        <v>1</v>
      </c>
      <c r="E92" s="63">
        <f t="shared" si="13"/>
        <v>1</v>
      </c>
      <c r="F92" s="62">
        <f t="shared" si="13"/>
        <v>1700000</v>
      </c>
      <c r="G92" s="63">
        <f t="shared" si="13"/>
        <v>14</v>
      </c>
      <c r="H92" s="63">
        <f t="shared" si="13"/>
        <v>0</v>
      </c>
      <c r="I92" s="64">
        <f t="shared" si="13"/>
        <v>11</v>
      </c>
    </row>
    <row r="93" spans="1:9" ht="11.25">
      <c r="A93" s="60" t="s">
        <v>33</v>
      </c>
      <c r="B93" s="80">
        <v>9</v>
      </c>
      <c r="C93" s="69">
        <v>1448000</v>
      </c>
      <c r="D93" s="67">
        <v>0</v>
      </c>
      <c r="E93" s="67">
        <v>1</v>
      </c>
      <c r="F93" s="66">
        <v>1700000</v>
      </c>
      <c r="G93" s="68">
        <v>6</v>
      </c>
      <c r="H93" s="67">
        <v>0</v>
      </c>
      <c r="I93" s="70">
        <v>2</v>
      </c>
    </row>
    <row r="94" spans="1:9" s="48" customFormat="1" ht="11.25">
      <c r="A94" s="60" t="s">
        <v>34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35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1.25">
      <c r="A96" s="60" t="s">
        <v>36</v>
      </c>
      <c r="B96" s="80">
        <v>38</v>
      </c>
      <c r="C96" s="69">
        <v>11653000</v>
      </c>
      <c r="D96" s="67">
        <v>1</v>
      </c>
      <c r="E96" s="67">
        <v>0</v>
      </c>
      <c r="F96" s="66">
        <v>0</v>
      </c>
      <c r="G96" s="68">
        <v>8</v>
      </c>
      <c r="H96" s="67">
        <v>0</v>
      </c>
      <c r="I96" s="70">
        <v>9</v>
      </c>
    </row>
    <row r="97" spans="1:9" ht="12" thickBot="1">
      <c r="A97" s="73" t="s">
        <v>30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0" ht="13.5" customHeight="1" thickBot="1">
      <c r="A98" s="328" t="s">
        <v>48</v>
      </c>
      <c r="B98" s="329"/>
      <c r="C98" s="329"/>
      <c r="D98" s="329"/>
      <c r="E98" s="329"/>
      <c r="F98" s="329"/>
      <c r="G98" s="329"/>
      <c r="H98" s="329"/>
      <c r="I98" s="330"/>
      <c r="J98" s="48"/>
    </row>
    <row r="99" spans="1:10" ht="11.25">
      <c r="A99" s="60" t="s">
        <v>32</v>
      </c>
      <c r="B99" s="61">
        <f aca="true" t="shared" si="14" ref="B99:I99">SUM(B104,B103,B102,B101,B100)</f>
        <v>613</v>
      </c>
      <c r="C99" s="62">
        <f t="shared" si="14"/>
        <v>48033000</v>
      </c>
      <c r="D99" s="63">
        <f t="shared" si="14"/>
        <v>5</v>
      </c>
      <c r="E99" s="63">
        <f t="shared" si="14"/>
        <v>5</v>
      </c>
      <c r="F99" s="62">
        <f t="shared" si="14"/>
        <v>980000</v>
      </c>
      <c r="G99" s="63">
        <f t="shared" si="14"/>
        <v>78</v>
      </c>
      <c r="H99" s="63">
        <f t="shared" si="14"/>
        <v>0</v>
      </c>
      <c r="I99" s="64">
        <f t="shared" si="14"/>
        <v>52</v>
      </c>
      <c r="J99" s="48"/>
    </row>
    <row r="100" spans="1:10" ht="11.25">
      <c r="A100" s="60" t="s">
        <v>33</v>
      </c>
      <c r="B100" s="80">
        <v>12</v>
      </c>
      <c r="C100" s="69">
        <v>2620000</v>
      </c>
      <c r="D100" s="67">
        <v>1</v>
      </c>
      <c r="E100" s="68">
        <v>4</v>
      </c>
      <c r="F100" s="69">
        <v>570000</v>
      </c>
      <c r="G100" s="68">
        <v>8</v>
      </c>
      <c r="H100" s="67">
        <v>0</v>
      </c>
      <c r="I100" s="70">
        <v>1</v>
      </c>
      <c r="J100" s="48"/>
    </row>
    <row r="101" spans="1:9" s="48" customFormat="1" ht="11.25">
      <c r="A101" s="60" t="s">
        <v>34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35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1.25">
      <c r="A103" s="60" t="s">
        <v>36</v>
      </c>
      <c r="B103" s="80">
        <v>601</v>
      </c>
      <c r="C103" s="69">
        <v>45413000</v>
      </c>
      <c r="D103" s="67">
        <v>4</v>
      </c>
      <c r="E103" s="68">
        <v>1</v>
      </c>
      <c r="F103" s="69">
        <v>410000</v>
      </c>
      <c r="G103" s="68">
        <v>70</v>
      </c>
      <c r="H103" s="67">
        <v>0</v>
      </c>
      <c r="I103" s="70">
        <v>51</v>
      </c>
    </row>
    <row r="104" spans="1:9" ht="12" thickBot="1">
      <c r="A104" s="73" t="s">
        <v>30</v>
      </c>
      <c r="B104" s="74">
        <v>0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328" t="s">
        <v>49</v>
      </c>
      <c r="B105" s="329"/>
      <c r="C105" s="329"/>
      <c r="D105" s="329"/>
      <c r="E105" s="329"/>
      <c r="F105" s="329"/>
      <c r="G105" s="329"/>
      <c r="H105" s="329"/>
      <c r="I105" s="330"/>
    </row>
    <row r="106" spans="1:9" ht="11.25">
      <c r="A106" s="60" t="s">
        <v>32</v>
      </c>
      <c r="B106" s="61">
        <f aca="true" t="shared" si="15" ref="B106:I106">SUM(B111,B110,B109,B108,B107)</f>
        <v>123</v>
      </c>
      <c r="C106" s="62">
        <f t="shared" si="15"/>
        <v>16729500</v>
      </c>
      <c r="D106" s="63">
        <f t="shared" si="15"/>
        <v>1</v>
      </c>
      <c r="E106" s="63">
        <f t="shared" si="15"/>
        <v>1</v>
      </c>
      <c r="F106" s="62">
        <f t="shared" si="15"/>
        <v>500000</v>
      </c>
      <c r="G106" s="63">
        <f t="shared" si="15"/>
        <v>37</v>
      </c>
      <c r="H106" s="63">
        <f t="shared" si="15"/>
        <v>1</v>
      </c>
      <c r="I106" s="64">
        <f t="shared" si="15"/>
        <v>23</v>
      </c>
    </row>
    <row r="107" spans="1:9" ht="11.25">
      <c r="A107" s="60" t="s">
        <v>33</v>
      </c>
      <c r="B107" s="80">
        <v>5</v>
      </c>
      <c r="C107" s="69">
        <v>2950000</v>
      </c>
      <c r="D107" s="67">
        <v>0</v>
      </c>
      <c r="E107" s="68">
        <v>1</v>
      </c>
      <c r="F107" s="69">
        <v>500000</v>
      </c>
      <c r="G107" s="68">
        <v>12</v>
      </c>
      <c r="H107" s="67">
        <v>0</v>
      </c>
      <c r="I107" s="70">
        <v>3</v>
      </c>
    </row>
    <row r="108" spans="1:9" s="48" customFormat="1" ht="11.25">
      <c r="A108" s="60" t="s">
        <v>34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35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36</v>
      </c>
      <c r="B110" s="80">
        <v>118</v>
      </c>
      <c r="C110" s="69">
        <v>13779500</v>
      </c>
      <c r="D110" s="67">
        <v>1</v>
      </c>
      <c r="E110" s="68">
        <v>0</v>
      </c>
      <c r="F110" s="69">
        <v>0</v>
      </c>
      <c r="G110" s="68">
        <v>25</v>
      </c>
      <c r="H110" s="67">
        <v>1</v>
      </c>
      <c r="I110" s="70">
        <v>20</v>
      </c>
    </row>
    <row r="111" spans="1:9" ht="12" thickBot="1">
      <c r="A111" s="73" t="s">
        <v>30</v>
      </c>
      <c r="B111" s="74">
        <v>0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0</v>
      </c>
    </row>
    <row r="112" spans="1:9" ht="13.5" customHeight="1" thickBot="1">
      <c r="A112" s="337" t="s">
        <v>50</v>
      </c>
      <c r="B112" s="329"/>
      <c r="C112" s="329"/>
      <c r="D112" s="329"/>
      <c r="E112" s="329"/>
      <c r="F112" s="329"/>
      <c r="G112" s="329"/>
      <c r="H112" s="329"/>
      <c r="I112" s="330"/>
    </row>
    <row r="113" spans="1:9" ht="11.25">
      <c r="A113" s="60" t="s">
        <v>32</v>
      </c>
      <c r="B113" s="61">
        <f aca="true" t="shared" si="16" ref="B113:I113">SUM(B118,B117,B116,B115,B114)</f>
        <v>4</v>
      </c>
      <c r="C113" s="62">
        <f t="shared" si="16"/>
        <v>315000</v>
      </c>
      <c r="D113" s="63">
        <f t="shared" si="16"/>
        <v>0</v>
      </c>
      <c r="E113" s="63">
        <f t="shared" si="16"/>
        <v>0</v>
      </c>
      <c r="F113" s="62">
        <f t="shared" si="16"/>
        <v>0</v>
      </c>
      <c r="G113" s="63">
        <f t="shared" si="16"/>
        <v>0</v>
      </c>
      <c r="H113" s="63">
        <f t="shared" si="16"/>
        <v>0</v>
      </c>
      <c r="I113" s="64">
        <f t="shared" si="16"/>
        <v>0</v>
      </c>
    </row>
    <row r="114" spans="1:9" ht="11.25">
      <c r="A114" s="60" t="s">
        <v>33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34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2" s="48" customFormat="1" ht="11.25">
      <c r="A116" s="60" t="s">
        <v>35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K116" s="49"/>
      <c r="L116" s="50"/>
    </row>
    <row r="117" spans="1:9" ht="11.25">
      <c r="A117" s="60" t="s">
        <v>36</v>
      </c>
      <c r="B117" s="80">
        <v>4</v>
      </c>
      <c r="C117" s="69">
        <v>315000</v>
      </c>
      <c r="D117" s="67">
        <v>0</v>
      </c>
      <c r="E117" s="67">
        <v>0</v>
      </c>
      <c r="F117" s="66">
        <v>0</v>
      </c>
      <c r="G117" s="68">
        <v>0</v>
      </c>
      <c r="H117" s="67">
        <v>0</v>
      </c>
      <c r="I117" s="71">
        <v>0</v>
      </c>
    </row>
    <row r="118" spans="1:9" ht="12" thickBot="1">
      <c r="A118" s="73" t="s">
        <v>30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0</v>
      </c>
    </row>
    <row r="119" spans="1:9" ht="14.25" customHeight="1" thickBot="1">
      <c r="A119" s="328" t="s">
        <v>51</v>
      </c>
      <c r="B119" s="329"/>
      <c r="C119" s="329"/>
      <c r="D119" s="329"/>
      <c r="E119" s="329"/>
      <c r="F119" s="329"/>
      <c r="G119" s="329"/>
      <c r="H119" s="329"/>
      <c r="I119" s="330"/>
    </row>
    <row r="120" spans="1:9" ht="11.25">
      <c r="A120" s="60" t="s">
        <v>32</v>
      </c>
      <c r="B120" s="61">
        <f aca="true" t="shared" si="17" ref="B120:I120">SUM(B125,B124,B123,B122,B121)</f>
        <v>69</v>
      </c>
      <c r="C120" s="62">
        <f t="shared" si="17"/>
        <v>9758000</v>
      </c>
      <c r="D120" s="63">
        <f t="shared" si="17"/>
        <v>1</v>
      </c>
      <c r="E120" s="63">
        <f t="shared" si="17"/>
        <v>1</v>
      </c>
      <c r="F120" s="62">
        <f t="shared" si="17"/>
        <v>1000000</v>
      </c>
      <c r="G120" s="63">
        <f t="shared" si="17"/>
        <v>19</v>
      </c>
      <c r="H120" s="63">
        <f t="shared" si="17"/>
        <v>0</v>
      </c>
      <c r="I120" s="64">
        <f t="shared" si="17"/>
        <v>9</v>
      </c>
    </row>
    <row r="121" spans="1:9" ht="11.25">
      <c r="A121" s="60" t="s">
        <v>33</v>
      </c>
      <c r="B121" s="80">
        <v>8</v>
      </c>
      <c r="C121" s="69">
        <v>1650000</v>
      </c>
      <c r="D121" s="67">
        <v>0</v>
      </c>
      <c r="E121" s="67">
        <v>1</v>
      </c>
      <c r="F121" s="66">
        <v>1000000</v>
      </c>
      <c r="G121" s="68">
        <v>3</v>
      </c>
      <c r="H121" s="67">
        <v>0</v>
      </c>
      <c r="I121" s="70">
        <v>2</v>
      </c>
    </row>
    <row r="122" spans="1:9" ht="11.25">
      <c r="A122" s="60" t="s">
        <v>34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35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0</v>
      </c>
    </row>
    <row r="124" spans="1:9" ht="11.25">
      <c r="A124" s="60" t="s">
        <v>36</v>
      </c>
      <c r="B124" s="80">
        <v>61</v>
      </c>
      <c r="C124" s="69">
        <v>8108000</v>
      </c>
      <c r="D124" s="67">
        <v>1</v>
      </c>
      <c r="E124" s="67">
        <v>0</v>
      </c>
      <c r="F124" s="66">
        <v>0</v>
      </c>
      <c r="G124" s="68">
        <v>16</v>
      </c>
      <c r="H124" s="67">
        <v>0</v>
      </c>
      <c r="I124" s="70">
        <v>7</v>
      </c>
    </row>
    <row r="125" spans="1:9" ht="12" thickBot="1">
      <c r="A125" s="73" t="s">
        <v>30</v>
      </c>
      <c r="B125" s="81">
        <v>0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0</v>
      </c>
    </row>
    <row r="126" spans="1:9" ht="13.5" customHeight="1" thickBot="1">
      <c r="A126" s="337" t="s">
        <v>52</v>
      </c>
      <c r="B126" s="329"/>
      <c r="C126" s="329"/>
      <c r="D126" s="329"/>
      <c r="E126" s="329"/>
      <c r="F126" s="329"/>
      <c r="G126" s="329"/>
      <c r="H126" s="329"/>
      <c r="I126" s="338"/>
    </row>
    <row r="127" spans="1:10" ht="11.25">
      <c r="A127" s="60" t="s">
        <v>32</v>
      </c>
      <c r="B127" s="61">
        <f aca="true" t="shared" si="18" ref="B127:I127">SUM(B132,B131,B130,B129,B128)</f>
        <v>81</v>
      </c>
      <c r="C127" s="62">
        <f t="shared" si="18"/>
        <v>9246000</v>
      </c>
      <c r="D127" s="63">
        <f t="shared" si="18"/>
        <v>1</v>
      </c>
      <c r="E127" s="63">
        <f t="shared" si="18"/>
        <v>1</v>
      </c>
      <c r="F127" s="62">
        <f t="shared" si="18"/>
        <v>1000000</v>
      </c>
      <c r="G127" s="63">
        <f t="shared" si="18"/>
        <v>30</v>
      </c>
      <c r="H127" s="63">
        <f t="shared" si="18"/>
        <v>1</v>
      </c>
      <c r="I127" s="64">
        <f t="shared" si="18"/>
        <v>38</v>
      </c>
      <c r="J127" s="87"/>
    </row>
    <row r="128" spans="1:9" ht="11.25">
      <c r="A128" s="60" t="s">
        <v>33</v>
      </c>
      <c r="B128" s="80">
        <v>4</v>
      </c>
      <c r="C128" s="69">
        <v>450000</v>
      </c>
      <c r="D128" s="67">
        <v>0</v>
      </c>
      <c r="E128" s="68">
        <v>1</v>
      </c>
      <c r="F128" s="69">
        <v>1000000</v>
      </c>
      <c r="G128" s="68">
        <v>7</v>
      </c>
      <c r="H128" s="67">
        <v>1</v>
      </c>
      <c r="I128" s="70">
        <v>5</v>
      </c>
    </row>
    <row r="129" spans="1:9" ht="11.25">
      <c r="A129" s="60" t="s">
        <v>34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2" s="48" customFormat="1" ht="11.25">
      <c r="A130" s="60" t="s">
        <v>35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K130" s="49"/>
      <c r="L130" s="50"/>
    </row>
    <row r="131" spans="1:9" ht="11.25">
      <c r="A131" s="60" t="s">
        <v>36</v>
      </c>
      <c r="B131" s="80">
        <v>77</v>
      </c>
      <c r="C131" s="69">
        <v>8796000</v>
      </c>
      <c r="D131" s="67">
        <v>1</v>
      </c>
      <c r="E131" s="67">
        <v>0</v>
      </c>
      <c r="F131" s="66">
        <v>0</v>
      </c>
      <c r="G131" s="68">
        <v>23</v>
      </c>
      <c r="H131" s="67">
        <v>0</v>
      </c>
      <c r="I131" s="70">
        <v>33</v>
      </c>
    </row>
    <row r="132" spans="1:9" ht="12" thickBot="1">
      <c r="A132" s="264" t="s">
        <v>30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1.25">
      <c r="A133" s="263"/>
      <c r="B133" s="85"/>
      <c r="C133" s="86"/>
      <c r="D133" s="85"/>
      <c r="E133" s="85"/>
      <c r="F133" s="86"/>
      <c r="G133" s="85"/>
      <c r="H133" s="85"/>
      <c r="I133" s="85"/>
    </row>
    <row r="134" spans="1:9" ht="11.25">
      <c r="A134" s="263"/>
      <c r="B134" s="85"/>
      <c r="C134" s="86"/>
      <c r="D134" s="85"/>
      <c r="E134" s="85"/>
      <c r="F134" s="86"/>
      <c r="G134" s="85"/>
      <c r="H134" s="85"/>
      <c r="I134" s="85"/>
    </row>
    <row r="135" spans="1:9" ht="12" customHeight="1" thickBot="1">
      <c r="A135" s="263"/>
      <c r="B135" s="85"/>
      <c r="C135" s="86"/>
      <c r="D135" s="85"/>
      <c r="E135" s="85"/>
      <c r="F135" s="86"/>
      <c r="G135" s="85"/>
      <c r="H135" s="85"/>
      <c r="I135" s="85"/>
    </row>
    <row r="136" spans="1:9" ht="14.25" customHeight="1" thickBot="1">
      <c r="A136" s="328" t="s">
        <v>53</v>
      </c>
      <c r="B136" s="331"/>
      <c r="C136" s="331"/>
      <c r="D136" s="331"/>
      <c r="E136" s="331"/>
      <c r="F136" s="331"/>
      <c r="G136" s="331"/>
      <c r="H136" s="331"/>
      <c r="I136" s="332"/>
    </row>
    <row r="137" spans="1:9" ht="11.25">
      <c r="A137" s="60" t="s">
        <v>32</v>
      </c>
      <c r="B137" s="61">
        <f aca="true" t="shared" si="19" ref="B137:I137">SUM(B142,B141,B140,B139,B138)</f>
        <v>38</v>
      </c>
      <c r="C137" s="62">
        <f t="shared" si="19"/>
        <v>5020000</v>
      </c>
      <c r="D137" s="63">
        <f t="shared" si="19"/>
        <v>1</v>
      </c>
      <c r="E137" s="63">
        <f t="shared" si="19"/>
        <v>1</v>
      </c>
      <c r="F137" s="62">
        <f t="shared" si="19"/>
        <v>1200000</v>
      </c>
      <c r="G137" s="63">
        <f>SUM(G138:G142)</f>
        <v>6</v>
      </c>
      <c r="H137" s="63">
        <f t="shared" si="19"/>
        <v>0</v>
      </c>
      <c r="I137" s="64">
        <f t="shared" si="19"/>
        <v>3</v>
      </c>
    </row>
    <row r="138" spans="1:9" ht="11.25">
      <c r="A138" s="60" t="s">
        <v>33</v>
      </c>
      <c r="B138" s="80">
        <v>1</v>
      </c>
      <c r="C138" s="69">
        <v>100000</v>
      </c>
      <c r="D138" s="67">
        <v>0</v>
      </c>
      <c r="E138" s="67">
        <v>1</v>
      </c>
      <c r="F138" s="66">
        <v>1200000</v>
      </c>
      <c r="G138" s="68">
        <v>3</v>
      </c>
      <c r="H138" s="67">
        <v>0</v>
      </c>
      <c r="I138" s="70">
        <v>0</v>
      </c>
    </row>
    <row r="139" spans="1:9" ht="11.25">
      <c r="A139" s="60" t="s">
        <v>34</v>
      </c>
      <c r="B139" s="65">
        <v>0</v>
      </c>
      <c r="C139" s="66">
        <v>0</v>
      </c>
      <c r="D139" s="67">
        <v>0</v>
      </c>
      <c r="E139" s="67">
        <v>0</v>
      </c>
      <c r="F139" s="66">
        <v>0</v>
      </c>
      <c r="G139" s="67">
        <v>0</v>
      </c>
      <c r="H139" s="67">
        <v>0</v>
      </c>
      <c r="I139" s="71">
        <v>0</v>
      </c>
    </row>
    <row r="140" spans="1:12" s="48" customFormat="1" ht="11.25">
      <c r="A140" s="60" t="s">
        <v>35</v>
      </c>
      <c r="B140" s="65">
        <v>0</v>
      </c>
      <c r="C140" s="66">
        <v>0</v>
      </c>
      <c r="D140" s="67">
        <v>0</v>
      </c>
      <c r="E140" s="67">
        <v>0</v>
      </c>
      <c r="F140" s="66">
        <v>0</v>
      </c>
      <c r="G140" s="67">
        <v>0</v>
      </c>
      <c r="H140" s="67">
        <v>0</v>
      </c>
      <c r="I140" s="71">
        <v>0</v>
      </c>
      <c r="K140" s="49"/>
      <c r="L140" s="50"/>
    </row>
    <row r="141" spans="1:9" ht="11.25">
      <c r="A141" s="60" t="s">
        <v>36</v>
      </c>
      <c r="B141" s="80">
        <v>36</v>
      </c>
      <c r="C141" s="69">
        <v>4920000</v>
      </c>
      <c r="D141" s="67">
        <v>1</v>
      </c>
      <c r="E141" s="67">
        <v>0</v>
      </c>
      <c r="F141" s="66">
        <v>0</v>
      </c>
      <c r="G141" s="68">
        <v>3</v>
      </c>
      <c r="H141" s="67">
        <v>0</v>
      </c>
      <c r="I141" s="70">
        <v>3</v>
      </c>
    </row>
    <row r="142" spans="1:9" ht="12" customHeight="1" thickBot="1">
      <c r="A142" s="73" t="s">
        <v>30</v>
      </c>
      <c r="B142" s="74">
        <v>1</v>
      </c>
      <c r="C142" s="75">
        <v>0</v>
      </c>
      <c r="D142" s="76">
        <v>0</v>
      </c>
      <c r="E142" s="76">
        <v>0</v>
      </c>
      <c r="F142" s="75">
        <v>0</v>
      </c>
      <c r="G142" s="76">
        <v>0</v>
      </c>
      <c r="H142" s="76">
        <v>0</v>
      </c>
      <c r="I142" s="79">
        <v>0</v>
      </c>
    </row>
    <row r="143" spans="1:9" ht="13.5" customHeight="1" thickBot="1">
      <c r="A143" s="328" t="s">
        <v>54</v>
      </c>
      <c r="B143" s="329"/>
      <c r="C143" s="329"/>
      <c r="D143" s="329"/>
      <c r="E143" s="329"/>
      <c r="F143" s="329"/>
      <c r="G143" s="329"/>
      <c r="H143" s="329"/>
      <c r="I143" s="330"/>
    </row>
    <row r="144" spans="1:9" ht="12.75" customHeight="1">
      <c r="A144" s="60" t="s">
        <v>32</v>
      </c>
      <c r="B144" s="61">
        <f aca="true" t="shared" si="20" ref="B144:I144">SUM(B149,B148,B147,B146,B145)</f>
        <v>33</v>
      </c>
      <c r="C144" s="62">
        <f t="shared" si="20"/>
        <v>2447000</v>
      </c>
      <c r="D144" s="63">
        <f t="shared" si="20"/>
        <v>0</v>
      </c>
      <c r="E144" s="63">
        <f t="shared" si="20"/>
        <v>0</v>
      </c>
      <c r="F144" s="62">
        <f t="shared" si="20"/>
        <v>0</v>
      </c>
      <c r="G144" s="63">
        <f t="shared" si="20"/>
        <v>6</v>
      </c>
      <c r="H144" s="63">
        <f t="shared" si="20"/>
        <v>0</v>
      </c>
      <c r="I144" s="64">
        <f t="shared" si="20"/>
        <v>6</v>
      </c>
    </row>
    <row r="145" spans="1:9" ht="11.25">
      <c r="A145" s="60" t="s">
        <v>33</v>
      </c>
      <c r="B145" s="65">
        <v>2</v>
      </c>
      <c r="C145" s="66">
        <v>365000</v>
      </c>
      <c r="D145" s="67">
        <v>0</v>
      </c>
      <c r="E145" s="67">
        <v>0</v>
      </c>
      <c r="F145" s="66">
        <v>0</v>
      </c>
      <c r="G145" s="67">
        <v>0</v>
      </c>
      <c r="H145" s="67">
        <v>0</v>
      </c>
      <c r="I145" s="70">
        <v>0</v>
      </c>
    </row>
    <row r="146" spans="1:9" ht="11.25">
      <c r="A146" s="60" t="s">
        <v>34</v>
      </c>
      <c r="B146" s="65">
        <v>0</v>
      </c>
      <c r="C146" s="66">
        <v>0</v>
      </c>
      <c r="D146" s="67">
        <v>0</v>
      </c>
      <c r="E146" s="67">
        <v>0</v>
      </c>
      <c r="F146" s="66">
        <v>0</v>
      </c>
      <c r="G146" s="67">
        <v>0</v>
      </c>
      <c r="H146" s="67">
        <v>0</v>
      </c>
      <c r="I146" s="71">
        <v>0</v>
      </c>
    </row>
    <row r="147" spans="1:9" ht="11.25">
      <c r="A147" s="60" t="s">
        <v>35</v>
      </c>
      <c r="B147" s="65">
        <v>0</v>
      </c>
      <c r="C147" s="66">
        <v>0</v>
      </c>
      <c r="D147" s="67">
        <v>0</v>
      </c>
      <c r="E147" s="67">
        <v>0</v>
      </c>
      <c r="F147" s="66">
        <v>0</v>
      </c>
      <c r="G147" s="67">
        <v>0</v>
      </c>
      <c r="H147" s="67">
        <v>0</v>
      </c>
      <c r="I147" s="71">
        <v>0</v>
      </c>
    </row>
    <row r="148" spans="1:9" ht="11.25">
      <c r="A148" s="60" t="s">
        <v>36</v>
      </c>
      <c r="B148" s="80">
        <v>30</v>
      </c>
      <c r="C148" s="66">
        <v>2082000</v>
      </c>
      <c r="D148" s="67">
        <v>0</v>
      </c>
      <c r="E148" s="67">
        <v>0</v>
      </c>
      <c r="F148" s="66">
        <v>0</v>
      </c>
      <c r="G148" s="68">
        <v>6</v>
      </c>
      <c r="H148" s="67">
        <v>0</v>
      </c>
      <c r="I148" s="71">
        <v>6</v>
      </c>
    </row>
    <row r="149" spans="1:9" ht="12" customHeight="1" thickBot="1">
      <c r="A149" s="73" t="s">
        <v>30</v>
      </c>
      <c r="B149" s="81">
        <v>1</v>
      </c>
      <c r="C149" s="82">
        <v>0</v>
      </c>
      <c r="D149" s="76">
        <v>0</v>
      </c>
      <c r="E149" s="76">
        <v>0</v>
      </c>
      <c r="F149" s="75">
        <v>0</v>
      </c>
      <c r="G149" s="76">
        <v>0</v>
      </c>
      <c r="H149" s="76">
        <v>0</v>
      </c>
      <c r="I149" s="79">
        <v>0</v>
      </c>
    </row>
    <row r="150" spans="1:9" ht="24.75" customHeight="1" thickBot="1">
      <c r="A150" s="328" t="s">
        <v>55</v>
      </c>
      <c r="B150" s="329"/>
      <c r="C150" s="329"/>
      <c r="D150" s="329"/>
      <c r="E150" s="329"/>
      <c r="F150" s="329"/>
      <c r="G150" s="329"/>
      <c r="H150" s="329"/>
      <c r="I150" s="330"/>
    </row>
    <row r="151" spans="1:9" ht="11.25">
      <c r="A151" s="60" t="s">
        <v>32</v>
      </c>
      <c r="B151" s="61">
        <f aca="true" t="shared" si="21" ref="B151:I151">SUM(B156,B155,B154,B153,B152)</f>
        <v>0</v>
      </c>
      <c r="C151" s="62">
        <f t="shared" si="21"/>
        <v>0</v>
      </c>
      <c r="D151" s="63">
        <f t="shared" si="21"/>
        <v>0</v>
      </c>
      <c r="E151" s="63">
        <f t="shared" si="21"/>
        <v>0</v>
      </c>
      <c r="F151" s="62">
        <f t="shared" si="21"/>
        <v>0</v>
      </c>
      <c r="G151" s="63">
        <f t="shared" si="21"/>
        <v>0</v>
      </c>
      <c r="H151" s="63">
        <f t="shared" si="21"/>
        <v>0</v>
      </c>
      <c r="I151" s="64">
        <f t="shared" si="21"/>
        <v>0</v>
      </c>
    </row>
    <row r="152" spans="1:9" ht="11.25">
      <c r="A152" s="60" t="s">
        <v>33</v>
      </c>
      <c r="B152" s="65">
        <v>0</v>
      </c>
      <c r="C152" s="66">
        <v>0</v>
      </c>
      <c r="D152" s="67">
        <v>0</v>
      </c>
      <c r="E152" s="67">
        <v>0</v>
      </c>
      <c r="F152" s="66">
        <v>0</v>
      </c>
      <c r="G152" s="67">
        <v>0</v>
      </c>
      <c r="H152" s="67">
        <v>0</v>
      </c>
      <c r="I152" s="70">
        <v>0</v>
      </c>
    </row>
    <row r="153" spans="1:9" ht="11.25">
      <c r="A153" s="60" t="s">
        <v>34</v>
      </c>
      <c r="B153" s="65">
        <v>0</v>
      </c>
      <c r="C153" s="66">
        <v>0</v>
      </c>
      <c r="D153" s="67">
        <v>0</v>
      </c>
      <c r="E153" s="67">
        <v>0</v>
      </c>
      <c r="F153" s="66">
        <v>0</v>
      </c>
      <c r="G153" s="67">
        <v>0</v>
      </c>
      <c r="H153" s="67">
        <v>0</v>
      </c>
      <c r="I153" s="71">
        <v>0</v>
      </c>
    </row>
    <row r="154" spans="1:12" s="48" customFormat="1" ht="11.25">
      <c r="A154" s="60" t="s">
        <v>35</v>
      </c>
      <c r="B154" s="65">
        <v>0</v>
      </c>
      <c r="C154" s="66">
        <v>0</v>
      </c>
      <c r="D154" s="67">
        <v>0</v>
      </c>
      <c r="E154" s="67">
        <v>0</v>
      </c>
      <c r="F154" s="66">
        <v>0</v>
      </c>
      <c r="G154" s="67">
        <v>0</v>
      </c>
      <c r="H154" s="67">
        <v>0</v>
      </c>
      <c r="I154" s="71">
        <v>0</v>
      </c>
      <c r="K154" s="49"/>
      <c r="L154" s="50"/>
    </row>
    <row r="155" spans="1:9" ht="11.25">
      <c r="A155" s="60" t="s">
        <v>36</v>
      </c>
      <c r="B155" s="80">
        <v>0</v>
      </c>
      <c r="C155" s="69">
        <v>0</v>
      </c>
      <c r="D155" s="67">
        <v>0</v>
      </c>
      <c r="E155" s="67">
        <v>0</v>
      </c>
      <c r="F155" s="66">
        <v>0</v>
      </c>
      <c r="G155" s="68">
        <v>0</v>
      </c>
      <c r="H155" s="67">
        <v>0</v>
      </c>
      <c r="I155" s="71">
        <v>0</v>
      </c>
    </row>
    <row r="156" spans="1:9" ht="12" customHeight="1" thickBot="1">
      <c r="A156" s="73" t="s">
        <v>30</v>
      </c>
      <c r="B156" s="81">
        <v>0</v>
      </c>
      <c r="C156" s="82">
        <v>0</v>
      </c>
      <c r="D156" s="76">
        <v>0</v>
      </c>
      <c r="E156" s="76">
        <v>0</v>
      </c>
      <c r="F156" s="75">
        <v>0</v>
      </c>
      <c r="G156" s="76">
        <v>0</v>
      </c>
      <c r="H156" s="76">
        <v>0</v>
      </c>
      <c r="I156" s="79">
        <v>0</v>
      </c>
    </row>
    <row r="157" spans="1:9" ht="13.5" customHeight="1" thickBot="1">
      <c r="A157" s="328" t="s">
        <v>56</v>
      </c>
      <c r="B157" s="329"/>
      <c r="C157" s="329"/>
      <c r="D157" s="329"/>
      <c r="E157" s="329"/>
      <c r="F157" s="329"/>
      <c r="G157" s="329"/>
      <c r="H157" s="329"/>
      <c r="I157" s="330"/>
    </row>
    <row r="158" spans="1:9" ht="11.25">
      <c r="A158" s="60" t="s">
        <v>32</v>
      </c>
      <c r="B158" s="61">
        <f aca="true" t="shared" si="22" ref="B158:I158">SUM(B163,B162,B161,B160,B159)</f>
        <v>2</v>
      </c>
      <c r="C158" s="62">
        <f t="shared" si="22"/>
        <v>1050000</v>
      </c>
      <c r="D158" s="63">
        <f t="shared" si="22"/>
        <v>0</v>
      </c>
      <c r="E158" s="63">
        <f t="shared" si="22"/>
        <v>0</v>
      </c>
      <c r="F158" s="62">
        <f t="shared" si="22"/>
        <v>0</v>
      </c>
      <c r="G158" s="63">
        <f t="shared" si="22"/>
        <v>0</v>
      </c>
      <c r="H158" s="63">
        <f t="shared" si="22"/>
        <v>0</v>
      </c>
      <c r="I158" s="64">
        <f t="shared" si="22"/>
        <v>0</v>
      </c>
    </row>
    <row r="159" spans="1:9" ht="11.25">
      <c r="A159" s="60" t="s">
        <v>33</v>
      </c>
      <c r="B159" s="65">
        <v>1</v>
      </c>
      <c r="C159" s="66">
        <v>1000000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1.25">
      <c r="A160" s="60" t="s">
        <v>34</v>
      </c>
      <c r="B160" s="65">
        <v>0</v>
      </c>
      <c r="C160" s="66">
        <v>0</v>
      </c>
      <c r="D160" s="67">
        <v>0</v>
      </c>
      <c r="E160" s="67">
        <v>0</v>
      </c>
      <c r="F160" s="66">
        <v>0</v>
      </c>
      <c r="G160" s="67">
        <v>0</v>
      </c>
      <c r="H160" s="67">
        <v>0</v>
      </c>
      <c r="I160" s="71">
        <v>0</v>
      </c>
    </row>
    <row r="161" spans="1:9" ht="11.25">
      <c r="A161" s="60" t="s">
        <v>35</v>
      </c>
      <c r="B161" s="65">
        <v>0</v>
      </c>
      <c r="C161" s="66">
        <v>0</v>
      </c>
      <c r="D161" s="67">
        <v>0</v>
      </c>
      <c r="E161" s="67">
        <v>0</v>
      </c>
      <c r="F161" s="66">
        <v>0</v>
      </c>
      <c r="G161" s="67">
        <v>0</v>
      </c>
      <c r="H161" s="67">
        <v>0</v>
      </c>
      <c r="I161" s="71">
        <v>0</v>
      </c>
    </row>
    <row r="162" spans="1:9" ht="11.25">
      <c r="A162" s="60" t="s">
        <v>36</v>
      </c>
      <c r="B162" s="65">
        <v>1</v>
      </c>
      <c r="C162" s="66">
        <v>50000</v>
      </c>
      <c r="D162" s="67">
        <v>0</v>
      </c>
      <c r="E162" s="67">
        <v>0</v>
      </c>
      <c r="F162" s="66">
        <v>0</v>
      </c>
      <c r="G162" s="67">
        <v>0</v>
      </c>
      <c r="H162" s="67">
        <v>0</v>
      </c>
      <c r="I162" s="71">
        <v>0</v>
      </c>
    </row>
    <row r="163" spans="1:9" ht="12" thickBot="1">
      <c r="A163" s="73" t="s">
        <v>57</v>
      </c>
      <c r="B163" s="74">
        <v>0</v>
      </c>
      <c r="C163" s="75">
        <v>0</v>
      </c>
      <c r="D163" s="76">
        <v>0</v>
      </c>
      <c r="E163" s="76">
        <v>0</v>
      </c>
      <c r="F163" s="75">
        <v>0</v>
      </c>
      <c r="G163" s="76">
        <v>0</v>
      </c>
      <c r="H163" s="76">
        <v>0</v>
      </c>
      <c r="I163" s="79">
        <v>0</v>
      </c>
    </row>
    <row r="165" ht="11.25">
      <c r="A165" s="88" t="s">
        <v>18</v>
      </c>
    </row>
  </sheetData>
  <sheetProtection/>
  <mergeCells count="27"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136:I13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22.10.2010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16" sqref="M16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253" max="253" width="19.28125" style="0" bestFit="1" customWidth="1"/>
    <col min="254" max="254" width="7.00390625" style="0" bestFit="1" customWidth="1"/>
    <col min="255" max="255" width="7.57421875" style="0" bestFit="1" customWidth="1"/>
    <col min="256" max="16384" width="7.00390625" style="0" bestFit="1" customWidth="1"/>
  </cols>
  <sheetData>
    <row r="2" spans="1:11" ht="18.75" thickBot="1">
      <c r="A2" s="304" t="s">
        <v>382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8.75" customHeight="1">
      <c r="A4" s="322" t="s">
        <v>58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1" ht="15.75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thickBot="1">
      <c r="A6" s="339" t="s">
        <v>59</v>
      </c>
      <c r="B6" s="341" t="s">
        <v>60</v>
      </c>
      <c r="C6" s="342"/>
      <c r="D6" s="343" t="s">
        <v>61</v>
      </c>
      <c r="E6" s="342"/>
      <c r="F6" s="343" t="s">
        <v>62</v>
      </c>
      <c r="G6" s="342"/>
      <c r="H6" s="343" t="s">
        <v>63</v>
      </c>
      <c r="I6" s="342"/>
      <c r="J6" s="343" t="s">
        <v>64</v>
      </c>
      <c r="K6" s="342"/>
    </row>
    <row r="7" spans="1:11" ht="15.75" thickBot="1">
      <c r="A7" s="340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97" t="s">
        <v>65</v>
      </c>
      <c r="B8" s="98">
        <f>SUM(B9,B10,B11,B12,B13,B14,B15,B16,B17,B18,B19,B20,B21,B22,B23,B24,B25,B26,B27,B28,B29)</f>
        <v>3848</v>
      </c>
      <c r="C8" s="99">
        <f>SUM(C9,C10,C11,C12,C13,C14,C15,C16,C17,C18,C19,C20,C21,C22,C23,C24,C25,C26,C27,C28,C29)</f>
        <v>869</v>
      </c>
      <c r="D8" s="99">
        <f>SUM(D9,D10,D11,D12,D13,D14,D15,D16,D17,D18,D19,D20,D21,D22,D23,D24,D25,D26,D27,D28,D29)</f>
        <v>1250</v>
      </c>
      <c r="E8" s="99">
        <f>SUM(E9:E29)</f>
        <v>377</v>
      </c>
      <c r="F8" s="99">
        <f>SUM(F9,F10,F11,F12,F13,F14,F15,F16,F17,F18,F19,F20,F21,F22,F23,F24,F25,F26,F27,F28,F30)</f>
        <v>402</v>
      </c>
      <c r="G8" s="99">
        <f>SUM(G9,G10,G11,G12,G13,G14,G15,G16,G17,G18,G19,G20,G21,G22,G23,G24,G25,G26,G27,G28,G30)</f>
        <v>78</v>
      </c>
      <c r="H8" s="99">
        <f>SUM(H9,H10,H11,H12,H13,H14,H15,H16,H17,H18,H19,H20,H21,H22,H23,H24,H25,H26,H27,H28,H30)</f>
        <v>261</v>
      </c>
      <c r="I8" s="99">
        <f>SUM(I9,I10,I11,I12,I13,I14,I15,I16,I17,I18,I19,I20,I21,I22,I23,I24,I25,I26,I27,I28,I30)</f>
        <v>60</v>
      </c>
      <c r="J8" s="99">
        <f>SUM(J9:J29)</f>
        <v>1935</v>
      </c>
      <c r="K8" s="99">
        <f>SUM(K9:K29)</f>
        <v>354</v>
      </c>
    </row>
    <row r="9" spans="1:11" ht="26.25" customHeight="1">
      <c r="A9" s="116" t="s">
        <v>66</v>
      </c>
      <c r="B9" s="100">
        <v>134</v>
      </c>
      <c r="C9" s="100">
        <v>24</v>
      </c>
      <c r="D9" s="101">
        <v>19</v>
      </c>
      <c r="E9" s="266">
        <v>5</v>
      </c>
      <c r="F9" s="101">
        <v>5</v>
      </c>
      <c r="G9" s="266">
        <v>1</v>
      </c>
      <c r="H9" s="101">
        <v>8</v>
      </c>
      <c r="I9" s="266">
        <v>1</v>
      </c>
      <c r="J9" s="101">
        <v>102</v>
      </c>
      <c r="K9" s="252">
        <v>17</v>
      </c>
    </row>
    <row r="10" spans="1:11" ht="26.25" customHeight="1">
      <c r="A10" s="102" t="s">
        <v>67</v>
      </c>
      <c r="B10" s="103">
        <v>58</v>
      </c>
      <c r="C10" s="103">
        <v>1</v>
      </c>
      <c r="D10" s="104">
        <v>15</v>
      </c>
      <c r="E10" s="105">
        <v>1</v>
      </c>
      <c r="F10" s="104">
        <v>3</v>
      </c>
      <c r="G10" s="105">
        <v>0</v>
      </c>
      <c r="H10" s="104">
        <v>5</v>
      </c>
      <c r="I10" s="105">
        <v>0</v>
      </c>
      <c r="J10" s="101">
        <v>35</v>
      </c>
      <c r="K10" s="252">
        <v>0</v>
      </c>
    </row>
    <row r="11" spans="1:11" ht="15">
      <c r="A11" s="102" t="s">
        <v>68</v>
      </c>
      <c r="B11" s="103">
        <v>537</v>
      </c>
      <c r="C11" s="103">
        <v>160</v>
      </c>
      <c r="D11" s="104">
        <v>203</v>
      </c>
      <c r="E11" s="105">
        <v>98</v>
      </c>
      <c r="F11" s="104">
        <v>53</v>
      </c>
      <c r="G11" s="105">
        <v>11</v>
      </c>
      <c r="H11" s="104">
        <v>40</v>
      </c>
      <c r="I11" s="105">
        <v>9</v>
      </c>
      <c r="J11" s="101">
        <v>241</v>
      </c>
      <c r="K11" s="252">
        <v>42</v>
      </c>
    </row>
    <row r="12" spans="1:11" ht="36.75" customHeight="1">
      <c r="A12" s="102" t="s">
        <v>69</v>
      </c>
      <c r="B12" s="103">
        <v>48</v>
      </c>
      <c r="C12" s="103">
        <v>6</v>
      </c>
      <c r="D12" s="104">
        <v>23</v>
      </c>
      <c r="E12" s="105">
        <v>5</v>
      </c>
      <c r="F12" s="104">
        <v>11</v>
      </c>
      <c r="G12" s="105">
        <v>0</v>
      </c>
      <c r="H12" s="104">
        <v>2</v>
      </c>
      <c r="I12" s="105">
        <v>1</v>
      </c>
      <c r="J12" s="101">
        <v>12</v>
      </c>
      <c r="K12" s="252">
        <v>0</v>
      </c>
    </row>
    <row r="13" spans="1:11" ht="39.75" customHeight="1">
      <c r="A13" s="102" t="s">
        <v>70</v>
      </c>
      <c r="B13" s="103">
        <v>8</v>
      </c>
      <c r="C13" s="103">
        <v>0</v>
      </c>
      <c r="D13" s="104">
        <v>3</v>
      </c>
      <c r="E13" s="105">
        <v>0</v>
      </c>
      <c r="F13" s="104">
        <v>1</v>
      </c>
      <c r="G13" s="105">
        <v>0</v>
      </c>
      <c r="H13" s="104">
        <v>1</v>
      </c>
      <c r="I13" s="105">
        <v>0</v>
      </c>
      <c r="J13" s="101">
        <v>3</v>
      </c>
      <c r="K13" s="252">
        <v>0</v>
      </c>
    </row>
    <row r="14" spans="1:11" ht="15">
      <c r="A14" s="102" t="s">
        <v>71</v>
      </c>
      <c r="B14" s="103">
        <v>530</v>
      </c>
      <c r="C14" s="103">
        <v>201</v>
      </c>
      <c r="D14" s="104">
        <v>165</v>
      </c>
      <c r="E14" s="105">
        <v>51</v>
      </c>
      <c r="F14" s="104">
        <v>69</v>
      </c>
      <c r="G14" s="105">
        <v>16</v>
      </c>
      <c r="H14" s="104">
        <v>34</v>
      </c>
      <c r="I14" s="105">
        <v>16</v>
      </c>
      <c r="J14" s="101">
        <v>262</v>
      </c>
      <c r="K14" s="252">
        <v>118</v>
      </c>
    </row>
    <row r="15" spans="1:11" ht="47.25" customHeight="1">
      <c r="A15" s="102" t="s">
        <v>72</v>
      </c>
      <c r="B15" s="103">
        <v>1012</v>
      </c>
      <c r="C15" s="103">
        <v>236</v>
      </c>
      <c r="D15" s="104">
        <v>336</v>
      </c>
      <c r="E15" s="105">
        <v>113</v>
      </c>
      <c r="F15" s="104">
        <v>116</v>
      </c>
      <c r="G15" s="105">
        <v>18</v>
      </c>
      <c r="H15" s="104">
        <v>77</v>
      </c>
      <c r="I15" s="105">
        <v>17</v>
      </c>
      <c r="J15" s="101">
        <v>483</v>
      </c>
      <c r="K15" s="252">
        <v>88</v>
      </c>
    </row>
    <row r="16" spans="1:11" ht="18" customHeight="1">
      <c r="A16" s="102" t="s">
        <v>73</v>
      </c>
      <c r="B16" s="103">
        <v>214</v>
      </c>
      <c r="C16" s="103">
        <v>36</v>
      </c>
      <c r="D16" s="104">
        <v>73</v>
      </c>
      <c r="E16" s="105">
        <v>15</v>
      </c>
      <c r="F16" s="104">
        <v>14</v>
      </c>
      <c r="G16" s="105">
        <v>2</v>
      </c>
      <c r="H16" s="104">
        <v>17</v>
      </c>
      <c r="I16" s="105">
        <v>2</v>
      </c>
      <c r="J16" s="101">
        <v>110</v>
      </c>
      <c r="K16" s="252">
        <v>17</v>
      </c>
    </row>
    <row r="17" spans="1:11" ht="26.25" customHeight="1">
      <c r="A17" s="102" t="s">
        <v>74</v>
      </c>
      <c r="B17" s="103">
        <v>140</v>
      </c>
      <c r="C17" s="103">
        <v>23</v>
      </c>
      <c r="D17" s="104">
        <v>54</v>
      </c>
      <c r="E17" s="105">
        <v>12</v>
      </c>
      <c r="F17" s="104">
        <v>14</v>
      </c>
      <c r="G17" s="105">
        <v>0</v>
      </c>
      <c r="H17" s="104">
        <v>16</v>
      </c>
      <c r="I17" s="105">
        <v>2</v>
      </c>
      <c r="J17" s="101">
        <v>56</v>
      </c>
      <c r="K17" s="252">
        <v>9</v>
      </c>
    </row>
    <row r="18" spans="1:11" ht="15">
      <c r="A18" s="102" t="s">
        <v>75</v>
      </c>
      <c r="B18" s="103">
        <v>120</v>
      </c>
      <c r="C18" s="103">
        <v>24</v>
      </c>
      <c r="D18" s="104">
        <v>86</v>
      </c>
      <c r="E18" s="105">
        <v>14</v>
      </c>
      <c r="F18" s="104">
        <v>15</v>
      </c>
      <c r="G18" s="105">
        <v>4</v>
      </c>
      <c r="H18" s="104">
        <v>6</v>
      </c>
      <c r="I18" s="105">
        <v>1</v>
      </c>
      <c r="J18" s="101">
        <v>13</v>
      </c>
      <c r="K18" s="252">
        <v>5</v>
      </c>
    </row>
    <row r="19" spans="1:11" ht="25.5" customHeight="1">
      <c r="A19" s="102" t="s">
        <v>76</v>
      </c>
      <c r="B19" s="103">
        <v>37</v>
      </c>
      <c r="C19" s="103">
        <v>16</v>
      </c>
      <c r="D19" s="104">
        <v>11</v>
      </c>
      <c r="E19" s="105">
        <v>6</v>
      </c>
      <c r="F19" s="104">
        <v>6</v>
      </c>
      <c r="G19" s="105">
        <v>1</v>
      </c>
      <c r="H19" s="104">
        <v>3</v>
      </c>
      <c r="I19" s="105">
        <v>1</v>
      </c>
      <c r="J19" s="101">
        <v>17</v>
      </c>
      <c r="K19" s="252">
        <v>8</v>
      </c>
    </row>
    <row r="20" spans="1:11" ht="23.25">
      <c r="A20" s="102" t="s">
        <v>77</v>
      </c>
      <c r="B20" s="103">
        <v>47</v>
      </c>
      <c r="C20" s="103">
        <v>11</v>
      </c>
      <c r="D20" s="104">
        <v>24</v>
      </c>
      <c r="E20" s="105">
        <v>3</v>
      </c>
      <c r="F20" s="104">
        <v>4</v>
      </c>
      <c r="G20" s="105">
        <v>2</v>
      </c>
      <c r="H20" s="104">
        <v>1</v>
      </c>
      <c r="I20" s="105">
        <v>1</v>
      </c>
      <c r="J20" s="101">
        <v>18</v>
      </c>
      <c r="K20" s="252">
        <v>5</v>
      </c>
    </row>
    <row r="21" spans="1:11" ht="26.25" customHeight="1">
      <c r="A21" s="102" t="s">
        <v>78</v>
      </c>
      <c r="B21" s="103">
        <v>613</v>
      </c>
      <c r="C21" s="103">
        <v>52</v>
      </c>
      <c r="D21" s="104">
        <v>101</v>
      </c>
      <c r="E21" s="105">
        <v>20</v>
      </c>
      <c r="F21" s="104">
        <v>45</v>
      </c>
      <c r="G21" s="105">
        <v>11</v>
      </c>
      <c r="H21" s="104">
        <v>27</v>
      </c>
      <c r="I21" s="105">
        <v>5</v>
      </c>
      <c r="J21" s="101">
        <v>440</v>
      </c>
      <c r="K21" s="252">
        <v>16</v>
      </c>
    </row>
    <row r="22" spans="1:11" ht="25.5" customHeight="1">
      <c r="A22" s="102" t="s">
        <v>79</v>
      </c>
      <c r="B22" s="103">
        <v>123</v>
      </c>
      <c r="C22" s="103">
        <v>23</v>
      </c>
      <c r="D22" s="104">
        <v>38</v>
      </c>
      <c r="E22" s="105">
        <v>13</v>
      </c>
      <c r="F22" s="104">
        <v>21</v>
      </c>
      <c r="G22" s="105">
        <v>3</v>
      </c>
      <c r="H22" s="104">
        <v>8</v>
      </c>
      <c r="I22" s="105">
        <v>1</v>
      </c>
      <c r="J22" s="101">
        <v>56</v>
      </c>
      <c r="K22" s="252">
        <v>6</v>
      </c>
    </row>
    <row r="23" spans="1:11" ht="34.5">
      <c r="A23" s="102" t="s">
        <v>80</v>
      </c>
      <c r="B23" s="103">
        <v>4</v>
      </c>
      <c r="C23" s="103">
        <v>0</v>
      </c>
      <c r="D23" s="104">
        <v>1</v>
      </c>
      <c r="E23" s="104">
        <v>0</v>
      </c>
      <c r="F23" s="104">
        <v>0</v>
      </c>
      <c r="G23" s="104">
        <v>0</v>
      </c>
      <c r="H23" s="105">
        <v>1</v>
      </c>
      <c r="I23" s="105">
        <v>0</v>
      </c>
      <c r="J23" s="101">
        <v>2</v>
      </c>
      <c r="K23" s="252">
        <v>0</v>
      </c>
    </row>
    <row r="24" spans="1:11" ht="15">
      <c r="A24" s="102" t="s">
        <v>81</v>
      </c>
      <c r="B24" s="103">
        <v>69</v>
      </c>
      <c r="C24" s="103">
        <v>9</v>
      </c>
      <c r="D24" s="104">
        <v>27</v>
      </c>
      <c r="E24" s="105">
        <v>3</v>
      </c>
      <c r="F24" s="104">
        <v>9</v>
      </c>
      <c r="G24" s="105">
        <v>0</v>
      </c>
      <c r="H24" s="104">
        <v>3</v>
      </c>
      <c r="I24" s="105">
        <v>0</v>
      </c>
      <c r="J24" s="101">
        <v>30</v>
      </c>
      <c r="K24" s="252">
        <v>6</v>
      </c>
    </row>
    <row r="25" spans="1:11" ht="25.5" customHeight="1">
      <c r="A25" s="102" t="s">
        <v>82</v>
      </c>
      <c r="B25" s="103">
        <v>81</v>
      </c>
      <c r="C25" s="103">
        <v>38</v>
      </c>
      <c r="D25" s="104">
        <v>37</v>
      </c>
      <c r="E25" s="105">
        <v>13</v>
      </c>
      <c r="F25" s="104">
        <v>8</v>
      </c>
      <c r="G25" s="105">
        <v>8</v>
      </c>
      <c r="H25" s="104">
        <v>6</v>
      </c>
      <c r="I25" s="105">
        <v>2</v>
      </c>
      <c r="J25" s="101">
        <v>30</v>
      </c>
      <c r="K25" s="252">
        <v>15</v>
      </c>
    </row>
    <row r="26" spans="1:11" ht="29.25" customHeight="1">
      <c r="A26" s="102" t="s">
        <v>83</v>
      </c>
      <c r="B26" s="103">
        <v>38</v>
      </c>
      <c r="C26" s="103">
        <v>3</v>
      </c>
      <c r="D26" s="104">
        <v>19</v>
      </c>
      <c r="E26" s="105">
        <v>1</v>
      </c>
      <c r="F26" s="104">
        <v>4</v>
      </c>
      <c r="G26" s="105">
        <v>1</v>
      </c>
      <c r="H26" s="105">
        <v>5</v>
      </c>
      <c r="I26" s="105">
        <v>0</v>
      </c>
      <c r="J26" s="101">
        <v>10</v>
      </c>
      <c r="K26" s="252">
        <v>1</v>
      </c>
    </row>
    <row r="27" spans="1:11" ht="23.25">
      <c r="A27" s="102" t="s">
        <v>84</v>
      </c>
      <c r="B27" s="103">
        <v>33</v>
      </c>
      <c r="C27" s="103">
        <v>6</v>
      </c>
      <c r="D27" s="104">
        <v>14</v>
      </c>
      <c r="E27" s="105">
        <v>4</v>
      </c>
      <c r="F27" s="104">
        <v>4</v>
      </c>
      <c r="G27" s="105">
        <v>0</v>
      </c>
      <c r="H27" s="104">
        <v>1</v>
      </c>
      <c r="I27" s="105">
        <v>1</v>
      </c>
      <c r="J27" s="101">
        <v>14</v>
      </c>
      <c r="K27" s="252">
        <v>1</v>
      </c>
    </row>
    <row r="28" spans="1:11" ht="92.25" customHeight="1">
      <c r="A28" s="102" t="s">
        <v>85</v>
      </c>
      <c r="B28" s="103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1">
        <v>0</v>
      </c>
      <c r="K28" s="252">
        <v>0</v>
      </c>
    </row>
    <row r="29" spans="1:11" ht="46.5" thickBot="1">
      <c r="A29" s="106" t="s">
        <v>86</v>
      </c>
      <c r="B29" s="107">
        <v>2</v>
      </c>
      <c r="C29" s="107">
        <v>0</v>
      </c>
      <c r="D29" s="108">
        <v>1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1</v>
      </c>
      <c r="K29" s="125">
        <v>0</v>
      </c>
    </row>
    <row r="30" spans="1:11" ht="15">
      <c r="A30" s="109" t="s">
        <v>18</v>
      </c>
      <c r="B30" s="27"/>
      <c r="C30" s="110"/>
      <c r="D30" s="111"/>
      <c r="E30" s="111"/>
      <c r="F30" s="111"/>
      <c r="G30" s="111"/>
      <c r="H30" s="111"/>
      <c r="I30" s="111"/>
      <c r="J30" s="111"/>
      <c r="K30" s="111"/>
    </row>
    <row r="31" spans="6:9" ht="15">
      <c r="F31" s="29"/>
      <c r="G31" s="29"/>
      <c r="H31" s="29"/>
      <c r="I31" s="29"/>
    </row>
    <row r="32" spans="1:9" ht="15">
      <c r="A32" s="109"/>
      <c r="B32" s="27"/>
      <c r="C32" s="27"/>
      <c r="F32" s="29"/>
      <c r="G32" s="29"/>
      <c r="H32" s="29"/>
      <c r="I32" s="29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&amp;L22.10.2010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253" max="253" width="21.00390625" style="0" customWidth="1"/>
    <col min="254" max="254" width="7.140625" style="0" customWidth="1"/>
    <col min="255" max="255" width="8.140625" style="0" bestFit="1" customWidth="1"/>
    <col min="256" max="16384" width="7.28125" style="0" bestFit="1" customWidth="1"/>
  </cols>
  <sheetData>
    <row r="2" spans="1:11" ht="18.75" thickBot="1">
      <c r="A2" s="304" t="s">
        <v>385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2:11" ht="15.75">
      <c r="B3" s="112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322" t="s">
        <v>87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1" ht="15.75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thickBot="1">
      <c r="A6" s="339" t="s">
        <v>88</v>
      </c>
      <c r="B6" s="341" t="s">
        <v>60</v>
      </c>
      <c r="C6" s="342"/>
      <c r="D6" s="343" t="s">
        <v>61</v>
      </c>
      <c r="E6" s="342"/>
      <c r="F6" s="343" t="s">
        <v>62</v>
      </c>
      <c r="G6" s="342"/>
      <c r="H6" s="343" t="s">
        <v>63</v>
      </c>
      <c r="I6" s="342"/>
      <c r="J6" s="343" t="s">
        <v>64</v>
      </c>
      <c r="K6" s="345"/>
    </row>
    <row r="7" spans="1:11" ht="15.75" thickBot="1">
      <c r="A7" s="340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114" t="s">
        <v>65</v>
      </c>
      <c r="B8" s="293">
        <f>SUM(B9,B10,B11,B12,B13,B14,B15,B16,B17,B18,B19,B20,B21,B22,B23,B24,B25,B26,B27,B28,B29)</f>
        <v>3300</v>
      </c>
      <c r="C8" s="293">
        <f>SUM(C9,C10,C11,C12,C13,C14,C15,C16,C17,C18,C19,C20,C21,C22,C23,C24,C25,C26,C27,C28,C29)</f>
        <v>1601</v>
      </c>
      <c r="D8" s="115">
        <f aca="true" t="shared" si="0" ref="D8:K8">SUM(D9,D10,D11,D12,D13,D14,D15,D16,D17,D18,D19,D20,D21,D22,D23,D24,D25,D26,D27,D28,D29)</f>
        <v>1309</v>
      </c>
      <c r="E8" s="115">
        <f t="shared" si="0"/>
        <v>353</v>
      </c>
      <c r="F8" s="115">
        <f t="shared" si="0"/>
        <v>507</v>
      </c>
      <c r="G8" s="115">
        <f t="shared" si="0"/>
        <v>141</v>
      </c>
      <c r="H8" s="115">
        <f t="shared" si="0"/>
        <v>119</v>
      </c>
      <c r="I8" s="115">
        <f t="shared" si="0"/>
        <v>47</v>
      </c>
      <c r="J8" s="293">
        <f>SUM(J9,J10,J11,J12,J13,J14,J15,J16,J17,J18,J19,J20,J21,J22,J23,J24,J25,J26,J27,J28,J29)</f>
        <v>1365</v>
      </c>
      <c r="K8" s="293">
        <f t="shared" si="0"/>
        <v>1060</v>
      </c>
    </row>
    <row r="9" spans="1:11" ht="29.25" customHeight="1">
      <c r="A9" s="116" t="s">
        <v>66</v>
      </c>
      <c r="B9" s="117">
        <v>32</v>
      </c>
      <c r="C9" s="117">
        <v>17</v>
      </c>
      <c r="D9" s="118">
        <v>3</v>
      </c>
      <c r="E9" s="119">
        <v>0</v>
      </c>
      <c r="F9" s="118">
        <v>3</v>
      </c>
      <c r="G9" s="119">
        <v>0</v>
      </c>
      <c r="H9" s="118">
        <v>2</v>
      </c>
      <c r="I9" s="119">
        <v>0</v>
      </c>
      <c r="J9" s="118">
        <v>24</v>
      </c>
      <c r="K9" s="120">
        <v>17</v>
      </c>
    </row>
    <row r="10" spans="1:11" ht="23.25">
      <c r="A10" s="102" t="s">
        <v>67</v>
      </c>
      <c r="B10" s="103">
        <v>10</v>
      </c>
      <c r="C10" s="103">
        <v>6</v>
      </c>
      <c r="D10" s="104">
        <v>3</v>
      </c>
      <c r="E10" s="105">
        <v>0</v>
      </c>
      <c r="F10" s="104">
        <v>1</v>
      </c>
      <c r="G10" s="105">
        <v>0</v>
      </c>
      <c r="H10" s="104">
        <v>0</v>
      </c>
      <c r="I10" s="105">
        <v>0</v>
      </c>
      <c r="J10" s="104">
        <v>6</v>
      </c>
      <c r="K10" s="121">
        <v>6</v>
      </c>
    </row>
    <row r="11" spans="1:11" ht="15">
      <c r="A11" s="102" t="s">
        <v>68</v>
      </c>
      <c r="B11" s="103">
        <v>375</v>
      </c>
      <c r="C11" s="103">
        <v>159</v>
      </c>
      <c r="D11" s="104">
        <v>153</v>
      </c>
      <c r="E11" s="105">
        <v>35</v>
      </c>
      <c r="F11" s="104">
        <v>44</v>
      </c>
      <c r="G11" s="105">
        <v>23</v>
      </c>
      <c r="H11" s="104">
        <v>17</v>
      </c>
      <c r="I11" s="105">
        <v>4</v>
      </c>
      <c r="J11" s="122">
        <v>161</v>
      </c>
      <c r="K11" s="123">
        <v>97</v>
      </c>
    </row>
    <row r="12" spans="1:11" ht="36.75" customHeight="1">
      <c r="A12" s="102" t="s">
        <v>69</v>
      </c>
      <c r="B12" s="103">
        <v>0</v>
      </c>
      <c r="C12" s="103">
        <v>0</v>
      </c>
      <c r="D12" s="104">
        <v>0</v>
      </c>
      <c r="E12" s="105">
        <v>0</v>
      </c>
      <c r="F12" s="104">
        <v>0</v>
      </c>
      <c r="G12" s="105">
        <v>0</v>
      </c>
      <c r="H12" s="104">
        <v>0</v>
      </c>
      <c r="I12" s="105">
        <v>0</v>
      </c>
      <c r="J12" s="122">
        <v>0</v>
      </c>
      <c r="K12" s="123">
        <v>0</v>
      </c>
    </row>
    <row r="13" spans="1:11" ht="38.25" customHeight="1">
      <c r="A13" s="102" t="s">
        <v>70</v>
      </c>
      <c r="B13" s="103">
        <v>4</v>
      </c>
      <c r="C13" s="103">
        <v>0</v>
      </c>
      <c r="D13" s="104">
        <v>1</v>
      </c>
      <c r="E13" s="105">
        <v>0</v>
      </c>
      <c r="F13" s="104">
        <v>1</v>
      </c>
      <c r="G13" s="105">
        <v>0</v>
      </c>
      <c r="H13" s="105">
        <v>0</v>
      </c>
      <c r="I13" s="105">
        <v>0</v>
      </c>
      <c r="J13" s="122">
        <v>2</v>
      </c>
      <c r="K13" s="123">
        <v>0</v>
      </c>
    </row>
    <row r="14" spans="1:11" ht="15">
      <c r="A14" s="102" t="s">
        <v>71</v>
      </c>
      <c r="B14" s="103">
        <v>616</v>
      </c>
      <c r="C14" s="103">
        <v>210</v>
      </c>
      <c r="D14" s="104">
        <v>253</v>
      </c>
      <c r="E14" s="105">
        <v>106</v>
      </c>
      <c r="F14" s="104">
        <v>92</v>
      </c>
      <c r="G14" s="105">
        <v>21</v>
      </c>
      <c r="H14" s="104">
        <v>18</v>
      </c>
      <c r="I14" s="105">
        <v>6</v>
      </c>
      <c r="J14" s="122">
        <v>253</v>
      </c>
      <c r="K14" s="123">
        <v>77</v>
      </c>
    </row>
    <row r="15" spans="1:11" ht="47.25" customHeight="1">
      <c r="A15" s="102" t="s">
        <v>72</v>
      </c>
      <c r="B15" s="103">
        <v>1248</v>
      </c>
      <c r="C15" s="103">
        <v>889</v>
      </c>
      <c r="D15" s="104">
        <v>405</v>
      </c>
      <c r="E15" s="105">
        <v>99</v>
      </c>
      <c r="F15" s="104">
        <v>214</v>
      </c>
      <c r="G15" s="105">
        <v>52</v>
      </c>
      <c r="H15" s="104">
        <v>46</v>
      </c>
      <c r="I15" s="105">
        <v>20</v>
      </c>
      <c r="J15" s="122">
        <v>583</v>
      </c>
      <c r="K15" s="123">
        <v>718</v>
      </c>
    </row>
    <row r="16" spans="1:11" ht="19.5" customHeight="1">
      <c r="A16" s="102" t="s">
        <v>73</v>
      </c>
      <c r="B16" s="103">
        <v>303</v>
      </c>
      <c r="C16" s="103">
        <v>93</v>
      </c>
      <c r="D16" s="104">
        <v>253</v>
      </c>
      <c r="E16" s="105">
        <v>59</v>
      </c>
      <c r="F16" s="104">
        <v>13</v>
      </c>
      <c r="G16" s="105">
        <v>2</v>
      </c>
      <c r="H16" s="104">
        <v>2</v>
      </c>
      <c r="I16" s="105">
        <v>2</v>
      </c>
      <c r="J16" s="122">
        <v>35</v>
      </c>
      <c r="K16" s="123">
        <v>30</v>
      </c>
    </row>
    <row r="17" spans="1:11" ht="26.25" customHeight="1">
      <c r="A17" s="102" t="s">
        <v>74</v>
      </c>
      <c r="B17" s="100">
        <v>255</v>
      </c>
      <c r="C17" s="103">
        <v>63</v>
      </c>
      <c r="D17" s="104">
        <v>85</v>
      </c>
      <c r="E17" s="105">
        <v>11</v>
      </c>
      <c r="F17" s="104">
        <v>59</v>
      </c>
      <c r="G17" s="105">
        <v>11</v>
      </c>
      <c r="H17" s="104">
        <v>5</v>
      </c>
      <c r="I17" s="105">
        <v>4</v>
      </c>
      <c r="J17" s="122">
        <v>106</v>
      </c>
      <c r="K17" s="123">
        <v>37</v>
      </c>
    </row>
    <row r="18" spans="1:11" ht="15">
      <c r="A18" s="102" t="s">
        <v>75</v>
      </c>
      <c r="B18" s="103">
        <v>47</v>
      </c>
      <c r="C18" s="103">
        <v>16</v>
      </c>
      <c r="D18" s="104">
        <v>35</v>
      </c>
      <c r="E18" s="105">
        <v>3</v>
      </c>
      <c r="F18" s="104">
        <v>3</v>
      </c>
      <c r="G18" s="105">
        <v>6</v>
      </c>
      <c r="H18" s="104">
        <v>1</v>
      </c>
      <c r="I18" s="105">
        <v>2</v>
      </c>
      <c r="J18" s="122">
        <v>8</v>
      </c>
      <c r="K18" s="123">
        <v>5</v>
      </c>
    </row>
    <row r="19" spans="1:11" ht="27.75" customHeight="1">
      <c r="A19" s="102" t="s">
        <v>76</v>
      </c>
      <c r="B19" s="103">
        <v>10</v>
      </c>
      <c r="C19" s="103">
        <v>29</v>
      </c>
      <c r="D19" s="104">
        <v>4</v>
      </c>
      <c r="E19" s="105">
        <v>9</v>
      </c>
      <c r="F19" s="104">
        <v>1</v>
      </c>
      <c r="G19" s="105">
        <v>3</v>
      </c>
      <c r="H19" s="104">
        <v>1</v>
      </c>
      <c r="I19" s="105">
        <v>1</v>
      </c>
      <c r="J19" s="122">
        <v>4</v>
      </c>
      <c r="K19" s="123">
        <v>16</v>
      </c>
    </row>
    <row r="20" spans="1:11" ht="25.5" customHeight="1">
      <c r="A20" s="102" t="s">
        <v>77</v>
      </c>
      <c r="B20" s="103">
        <v>54</v>
      </c>
      <c r="C20" s="103">
        <v>25</v>
      </c>
      <c r="D20" s="104">
        <v>15</v>
      </c>
      <c r="E20" s="105">
        <v>7</v>
      </c>
      <c r="F20" s="104">
        <v>12</v>
      </c>
      <c r="G20" s="105">
        <v>6</v>
      </c>
      <c r="H20" s="104">
        <v>4</v>
      </c>
      <c r="I20" s="105">
        <v>1</v>
      </c>
      <c r="J20" s="122">
        <v>23</v>
      </c>
      <c r="K20" s="123">
        <v>11</v>
      </c>
    </row>
    <row r="21" spans="1:11" ht="26.25" customHeight="1">
      <c r="A21" s="102" t="s">
        <v>78</v>
      </c>
      <c r="B21" s="103">
        <v>97</v>
      </c>
      <c r="C21" s="103">
        <v>35</v>
      </c>
      <c r="D21" s="104">
        <v>22</v>
      </c>
      <c r="E21" s="105">
        <v>11</v>
      </c>
      <c r="F21" s="104">
        <v>11</v>
      </c>
      <c r="G21" s="105">
        <v>3</v>
      </c>
      <c r="H21" s="104">
        <v>2</v>
      </c>
      <c r="I21" s="105">
        <v>1</v>
      </c>
      <c r="J21" s="122">
        <v>62</v>
      </c>
      <c r="K21" s="123">
        <v>20</v>
      </c>
    </row>
    <row r="22" spans="1:11" ht="28.5" customHeight="1">
      <c r="A22" s="102" t="s">
        <v>79</v>
      </c>
      <c r="B22" s="103">
        <v>47</v>
      </c>
      <c r="C22" s="103">
        <v>11</v>
      </c>
      <c r="D22" s="104">
        <v>17</v>
      </c>
      <c r="E22" s="105">
        <v>1</v>
      </c>
      <c r="F22" s="104">
        <v>7</v>
      </c>
      <c r="G22" s="105">
        <v>4</v>
      </c>
      <c r="H22" s="104">
        <v>5</v>
      </c>
      <c r="I22" s="105">
        <v>0</v>
      </c>
      <c r="J22" s="122">
        <v>18</v>
      </c>
      <c r="K22" s="123">
        <v>6</v>
      </c>
    </row>
    <row r="23" spans="1:11" ht="34.5">
      <c r="A23" s="102" t="s">
        <v>80</v>
      </c>
      <c r="B23" s="103">
        <v>1</v>
      </c>
      <c r="C23" s="103">
        <v>0</v>
      </c>
      <c r="D23" s="104">
        <v>1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22">
        <v>0</v>
      </c>
      <c r="K23" s="123">
        <v>0</v>
      </c>
    </row>
    <row r="24" spans="1:11" ht="15">
      <c r="A24" s="102" t="s">
        <v>81</v>
      </c>
      <c r="B24" s="103">
        <v>62</v>
      </c>
      <c r="C24" s="103">
        <v>15</v>
      </c>
      <c r="D24" s="104">
        <v>16</v>
      </c>
      <c r="E24" s="105">
        <v>3</v>
      </c>
      <c r="F24" s="104">
        <v>3</v>
      </c>
      <c r="G24" s="105">
        <v>3</v>
      </c>
      <c r="H24" s="104">
        <v>8</v>
      </c>
      <c r="I24" s="105">
        <v>2</v>
      </c>
      <c r="J24" s="122">
        <v>35</v>
      </c>
      <c r="K24" s="123">
        <v>7</v>
      </c>
    </row>
    <row r="25" spans="1:11" ht="25.5" customHeight="1">
      <c r="A25" s="102" t="s">
        <v>82</v>
      </c>
      <c r="B25" s="103">
        <v>15</v>
      </c>
      <c r="C25" s="103">
        <v>4</v>
      </c>
      <c r="D25" s="104">
        <v>6</v>
      </c>
      <c r="E25" s="105">
        <v>0</v>
      </c>
      <c r="F25" s="104">
        <v>0</v>
      </c>
      <c r="G25" s="105">
        <v>1</v>
      </c>
      <c r="H25" s="104">
        <v>1</v>
      </c>
      <c r="I25" s="105">
        <v>1</v>
      </c>
      <c r="J25" s="122">
        <v>8</v>
      </c>
      <c r="K25" s="123">
        <v>2</v>
      </c>
    </row>
    <row r="26" spans="1:11" ht="30.75" customHeight="1">
      <c r="A26" s="102" t="s">
        <v>83</v>
      </c>
      <c r="B26" s="103">
        <v>51</v>
      </c>
      <c r="C26" s="103">
        <v>15</v>
      </c>
      <c r="D26" s="104">
        <v>22</v>
      </c>
      <c r="E26" s="105">
        <v>5</v>
      </c>
      <c r="F26" s="104">
        <v>11</v>
      </c>
      <c r="G26" s="105">
        <v>3</v>
      </c>
      <c r="H26" s="105">
        <v>3</v>
      </c>
      <c r="I26" s="105">
        <v>1</v>
      </c>
      <c r="J26" s="122">
        <v>15</v>
      </c>
      <c r="K26" s="123">
        <v>6</v>
      </c>
    </row>
    <row r="27" spans="1:11" ht="21" customHeight="1">
      <c r="A27" s="102" t="s">
        <v>84</v>
      </c>
      <c r="B27" s="103">
        <v>73</v>
      </c>
      <c r="C27" s="103">
        <v>14</v>
      </c>
      <c r="D27" s="104">
        <v>15</v>
      </c>
      <c r="E27" s="105">
        <v>4</v>
      </c>
      <c r="F27" s="104">
        <v>32</v>
      </c>
      <c r="G27" s="105">
        <v>3</v>
      </c>
      <c r="H27" s="104">
        <v>4</v>
      </c>
      <c r="I27" s="105">
        <v>2</v>
      </c>
      <c r="J27" s="122">
        <v>22</v>
      </c>
      <c r="K27" s="123">
        <v>5</v>
      </c>
    </row>
    <row r="28" spans="1:11" ht="79.5" customHeight="1">
      <c r="A28" s="102" t="s">
        <v>85</v>
      </c>
      <c r="B28" s="100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4">
        <v>0</v>
      </c>
      <c r="K28" s="121">
        <v>0</v>
      </c>
    </row>
    <row r="29" spans="1:11" ht="36" customHeight="1" thickBot="1">
      <c r="A29" s="106" t="s">
        <v>86</v>
      </c>
      <c r="B29" s="100">
        <v>0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0</v>
      </c>
      <c r="K29" s="125">
        <v>0</v>
      </c>
    </row>
    <row r="30" spans="1:11" ht="15">
      <c r="A30" s="344" t="s">
        <v>18</v>
      </c>
      <c r="B30" s="344"/>
      <c r="C30" s="344"/>
      <c r="D30" s="111"/>
      <c r="E30" s="111"/>
      <c r="F30" s="111"/>
      <c r="G30" s="111"/>
      <c r="H30" s="111"/>
      <c r="I30" s="111"/>
      <c r="J30" s="111"/>
      <c r="K30" s="111"/>
    </row>
    <row r="31" ht="15">
      <c r="A31" s="126"/>
    </row>
    <row r="32" ht="15">
      <c r="A32" s="126"/>
    </row>
    <row r="33" ht="15">
      <c r="A33" s="126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22">
      <selection activeCell="M24" sqref="M24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92" bestFit="1" customWidth="1"/>
  </cols>
  <sheetData>
    <row r="2" spans="1:10" ht="15.75" customHeight="1" thickBot="1">
      <c r="A2" s="346" t="s">
        <v>385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8.75" customHeight="1">
      <c r="A4" s="347" t="s">
        <v>264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2:10" ht="15.75" thickBot="1">
      <c r="B5" s="94"/>
      <c r="C5" s="94"/>
      <c r="D5" s="94"/>
      <c r="E5" s="94"/>
      <c r="F5" s="94"/>
      <c r="G5" s="94"/>
      <c r="H5" s="94"/>
      <c r="I5" s="94"/>
      <c r="J5" s="189"/>
    </row>
    <row r="6" spans="1:11" ht="15.75" customHeight="1" thickBot="1">
      <c r="A6" s="339" t="s">
        <v>265</v>
      </c>
      <c r="B6" s="348" t="s">
        <v>380</v>
      </c>
      <c r="C6" s="349"/>
      <c r="D6" s="349"/>
      <c r="E6" s="350"/>
      <c r="F6" s="343" t="s">
        <v>398</v>
      </c>
      <c r="G6" s="351"/>
      <c r="H6" s="351"/>
      <c r="I6" s="342"/>
      <c r="J6" s="92"/>
      <c r="K6"/>
    </row>
    <row r="7" spans="1:11" ht="15.75" thickBot="1">
      <c r="A7" s="340"/>
      <c r="B7" s="352" t="s">
        <v>266</v>
      </c>
      <c r="C7" s="353"/>
      <c r="D7" s="352" t="s">
        <v>267</v>
      </c>
      <c r="E7" s="353"/>
      <c r="F7" s="352" t="s">
        <v>266</v>
      </c>
      <c r="G7" s="353"/>
      <c r="H7" s="352" t="s">
        <v>267</v>
      </c>
      <c r="I7" s="353"/>
      <c r="J7" s="92"/>
      <c r="K7"/>
    </row>
    <row r="8" spans="1:11" ht="15.75" thickBot="1">
      <c r="A8" s="97" t="s">
        <v>65</v>
      </c>
      <c r="B8" s="190" t="s">
        <v>8</v>
      </c>
      <c r="C8" s="191" t="s">
        <v>17</v>
      </c>
      <c r="D8" s="190" t="s">
        <v>8</v>
      </c>
      <c r="E8" s="191" t="s">
        <v>17</v>
      </c>
      <c r="F8" s="190" t="s">
        <v>8</v>
      </c>
      <c r="G8" s="191" t="s">
        <v>17</v>
      </c>
      <c r="H8" s="192" t="s">
        <v>8</v>
      </c>
      <c r="I8" s="193" t="s">
        <v>17</v>
      </c>
      <c r="J8" s="92"/>
      <c r="K8"/>
    </row>
    <row r="9" spans="1:11" ht="23.25">
      <c r="A9" s="116" t="s">
        <v>66</v>
      </c>
      <c r="B9" s="119">
        <v>134</v>
      </c>
      <c r="C9" s="119">
        <v>24</v>
      </c>
      <c r="D9" s="118">
        <v>32</v>
      </c>
      <c r="E9" s="119">
        <v>17</v>
      </c>
      <c r="F9" s="118">
        <v>1357</v>
      </c>
      <c r="G9" s="119">
        <v>181</v>
      </c>
      <c r="H9" s="104">
        <v>318</v>
      </c>
      <c r="I9" s="194">
        <v>183</v>
      </c>
      <c r="J9" s="92"/>
      <c r="K9"/>
    </row>
    <row r="10" spans="1:11" ht="23.25">
      <c r="A10" s="102" t="s">
        <v>67</v>
      </c>
      <c r="B10" s="105">
        <v>58</v>
      </c>
      <c r="C10" s="105">
        <v>1</v>
      </c>
      <c r="D10" s="104">
        <v>10</v>
      </c>
      <c r="E10" s="105">
        <v>6</v>
      </c>
      <c r="F10" s="104">
        <v>594</v>
      </c>
      <c r="G10" s="105">
        <v>55</v>
      </c>
      <c r="H10" s="104">
        <v>130</v>
      </c>
      <c r="I10" s="194">
        <v>64</v>
      </c>
      <c r="J10" s="92"/>
      <c r="K10"/>
    </row>
    <row r="11" spans="1:11" ht="15">
      <c r="A11" s="102" t="s">
        <v>68</v>
      </c>
      <c r="B11" s="105">
        <v>537</v>
      </c>
      <c r="C11" s="105">
        <v>160</v>
      </c>
      <c r="D11" s="104">
        <v>375</v>
      </c>
      <c r="E11" s="105">
        <v>159</v>
      </c>
      <c r="F11" s="104">
        <v>6325</v>
      </c>
      <c r="G11" s="105">
        <v>1773</v>
      </c>
      <c r="H11" s="104">
        <v>4523</v>
      </c>
      <c r="I11" s="194">
        <v>2034</v>
      </c>
      <c r="J11" s="92"/>
      <c r="K11"/>
    </row>
    <row r="12" spans="1:11" ht="34.5">
      <c r="A12" s="102" t="s">
        <v>69</v>
      </c>
      <c r="B12" s="105">
        <v>48</v>
      </c>
      <c r="C12" s="105">
        <v>6</v>
      </c>
      <c r="D12" s="104">
        <v>0</v>
      </c>
      <c r="E12" s="105">
        <v>0</v>
      </c>
      <c r="F12" s="104">
        <v>416</v>
      </c>
      <c r="G12" s="105">
        <v>54</v>
      </c>
      <c r="H12" s="104">
        <v>40</v>
      </c>
      <c r="I12" s="194">
        <v>10</v>
      </c>
      <c r="J12" s="92"/>
      <c r="K12"/>
    </row>
    <row r="13" spans="1:11" ht="34.5">
      <c r="A13" s="102" t="s">
        <v>70</v>
      </c>
      <c r="B13" s="105">
        <v>8</v>
      </c>
      <c r="C13" s="105">
        <v>0</v>
      </c>
      <c r="D13" s="104">
        <v>4</v>
      </c>
      <c r="E13" s="105">
        <v>0</v>
      </c>
      <c r="F13" s="104">
        <v>97</v>
      </c>
      <c r="G13" s="105">
        <v>7</v>
      </c>
      <c r="H13" s="104">
        <v>49</v>
      </c>
      <c r="I13" s="194">
        <v>13</v>
      </c>
      <c r="J13" s="92"/>
      <c r="K13"/>
    </row>
    <row r="14" spans="1:11" ht="15">
      <c r="A14" s="102" t="s">
        <v>71</v>
      </c>
      <c r="B14" s="105">
        <v>530</v>
      </c>
      <c r="C14" s="105">
        <v>201</v>
      </c>
      <c r="D14" s="104">
        <v>616</v>
      </c>
      <c r="E14" s="105">
        <v>210</v>
      </c>
      <c r="F14" s="104">
        <v>6196</v>
      </c>
      <c r="G14" s="105">
        <v>2062</v>
      </c>
      <c r="H14" s="104">
        <v>6606</v>
      </c>
      <c r="I14" s="194">
        <v>2909</v>
      </c>
      <c r="J14" s="92"/>
      <c r="K14"/>
    </row>
    <row r="15" spans="1:11" ht="45.75">
      <c r="A15" s="102" t="s">
        <v>72</v>
      </c>
      <c r="B15" s="105">
        <v>1012</v>
      </c>
      <c r="C15" s="105">
        <v>236</v>
      </c>
      <c r="D15" s="104">
        <v>1248</v>
      </c>
      <c r="E15" s="105">
        <v>889</v>
      </c>
      <c r="F15" s="104">
        <v>10577</v>
      </c>
      <c r="G15" s="105">
        <v>3183</v>
      </c>
      <c r="H15" s="104">
        <v>15914</v>
      </c>
      <c r="I15" s="194">
        <v>13055</v>
      </c>
      <c r="J15" s="92"/>
      <c r="K15"/>
    </row>
    <row r="16" spans="1:11" ht="15">
      <c r="A16" s="102" t="s">
        <v>73</v>
      </c>
      <c r="B16" s="105">
        <v>214</v>
      </c>
      <c r="C16" s="105">
        <v>36</v>
      </c>
      <c r="D16" s="104">
        <v>303</v>
      </c>
      <c r="E16" s="105">
        <v>93</v>
      </c>
      <c r="F16" s="104">
        <v>2043</v>
      </c>
      <c r="G16" s="105">
        <v>416</v>
      </c>
      <c r="H16" s="104">
        <v>2505</v>
      </c>
      <c r="I16" s="194">
        <v>1055</v>
      </c>
      <c r="J16" s="92"/>
      <c r="K16"/>
    </row>
    <row r="17" spans="1:11" ht="23.25">
      <c r="A17" s="102" t="s">
        <v>74</v>
      </c>
      <c r="B17" s="105">
        <v>140</v>
      </c>
      <c r="C17" s="105">
        <v>23</v>
      </c>
      <c r="D17" s="104">
        <v>255</v>
      </c>
      <c r="E17" s="105">
        <v>63</v>
      </c>
      <c r="F17" s="104">
        <v>1678</v>
      </c>
      <c r="G17" s="105">
        <v>191</v>
      </c>
      <c r="H17" s="104">
        <v>2822</v>
      </c>
      <c r="I17" s="194">
        <v>913</v>
      </c>
      <c r="J17" s="92"/>
      <c r="K17"/>
    </row>
    <row r="18" spans="1:11" ht="15">
      <c r="A18" s="102" t="s">
        <v>75</v>
      </c>
      <c r="B18" s="105">
        <v>120</v>
      </c>
      <c r="C18" s="105">
        <v>24</v>
      </c>
      <c r="D18" s="104">
        <v>47</v>
      </c>
      <c r="E18" s="105">
        <v>16</v>
      </c>
      <c r="F18" s="104">
        <v>1339</v>
      </c>
      <c r="G18" s="105">
        <v>217</v>
      </c>
      <c r="H18" s="104">
        <v>626</v>
      </c>
      <c r="I18" s="194">
        <v>207</v>
      </c>
      <c r="J18" s="92"/>
      <c r="K18"/>
    </row>
    <row r="19" spans="1:11" ht="23.25">
      <c r="A19" s="102" t="s">
        <v>76</v>
      </c>
      <c r="B19" s="105">
        <v>37</v>
      </c>
      <c r="C19" s="105">
        <v>16</v>
      </c>
      <c r="D19" s="104">
        <v>10</v>
      </c>
      <c r="E19" s="105">
        <v>29</v>
      </c>
      <c r="F19" s="104">
        <v>470</v>
      </c>
      <c r="G19" s="105">
        <v>151</v>
      </c>
      <c r="H19" s="104">
        <v>252</v>
      </c>
      <c r="I19" s="194">
        <v>509</v>
      </c>
      <c r="J19" s="92"/>
      <c r="K19"/>
    </row>
    <row r="20" spans="1:11" ht="18" customHeight="1">
      <c r="A20" s="102" t="s">
        <v>77</v>
      </c>
      <c r="B20" s="105">
        <v>47</v>
      </c>
      <c r="C20" s="105">
        <v>11</v>
      </c>
      <c r="D20" s="104">
        <v>54</v>
      </c>
      <c r="E20" s="105">
        <v>25</v>
      </c>
      <c r="F20" s="104">
        <v>531</v>
      </c>
      <c r="G20" s="105">
        <v>92</v>
      </c>
      <c r="H20" s="104">
        <v>565</v>
      </c>
      <c r="I20" s="194">
        <v>232</v>
      </c>
      <c r="J20" s="92"/>
      <c r="K20"/>
    </row>
    <row r="21" spans="1:11" ht="23.25">
      <c r="A21" s="102" t="s">
        <v>78</v>
      </c>
      <c r="B21" s="105">
        <v>613</v>
      </c>
      <c r="C21" s="105">
        <v>52</v>
      </c>
      <c r="D21" s="104">
        <v>97</v>
      </c>
      <c r="E21" s="105">
        <v>35</v>
      </c>
      <c r="F21" s="104">
        <v>4170</v>
      </c>
      <c r="G21" s="105">
        <v>533</v>
      </c>
      <c r="H21" s="104">
        <v>1212</v>
      </c>
      <c r="I21" s="194">
        <v>618</v>
      </c>
      <c r="J21" s="92"/>
      <c r="K21"/>
    </row>
    <row r="22" spans="1:11" ht="23.25">
      <c r="A22" s="102" t="s">
        <v>79</v>
      </c>
      <c r="B22" s="105">
        <v>123</v>
      </c>
      <c r="C22" s="105">
        <v>23</v>
      </c>
      <c r="D22" s="104">
        <v>47</v>
      </c>
      <c r="E22" s="105">
        <v>11</v>
      </c>
      <c r="F22" s="104">
        <v>1370</v>
      </c>
      <c r="G22" s="105">
        <v>201</v>
      </c>
      <c r="H22" s="104">
        <v>542</v>
      </c>
      <c r="I22" s="194">
        <v>230</v>
      </c>
      <c r="J22" s="92"/>
      <c r="K22"/>
    </row>
    <row r="23" spans="1:11" ht="34.5">
      <c r="A23" s="102" t="s">
        <v>80</v>
      </c>
      <c r="B23" s="105">
        <v>4</v>
      </c>
      <c r="C23" s="105">
        <v>0</v>
      </c>
      <c r="D23" s="104">
        <v>1</v>
      </c>
      <c r="E23" s="104">
        <v>0</v>
      </c>
      <c r="F23" s="104">
        <v>27</v>
      </c>
      <c r="G23" s="104">
        <v>9</v>
      </c>
      <c r="H23" s="104">
        <v>9</v>
      </c>
      <c r="I23" s="194">
        <v>4</v>
      </c>
      <c r="J23" s="92"/>
      <c r="K23"/>
    </row>
    <row r="24" spans="1:11" ht="15">
      <c r="A24" s="102" t="s">
        <v>81</v>
      </c>
      <c r="B24" s="105">
        <v>69</v>
      </c>
      <c r="C24" s="105">
        <v>9</v>
      </c>
      <c r="D24" s="104">
        <v>62</v>
      </c>
      <c r="E24" s="105">
        <v>15</v>
      </c>
      <c r="F24" s="104">
        <v>746</v>
      </c>
      <c r="G24" s="105">
        <v>137</v>
      </c>
      <c r="H24" s="104">
        <v>459</v>
      </c>
      <c r="I24" s="194">
        <v>161</v>
      </c>
      <c r="J24" s="92"/>
      <c r="K24"/>
    </row>
    <row r="25" spans="1:11" ht="23.25">
      <c r="A25" s="102" t="s">
        <v>82</v>
      </c>
      <c r="B25" s="105">
        <v>81</v>
      </c>
      <c r="C25" s="105">
        <v>38</v>
      </c>
      <c r="D25" s="104">
        <v>15</v>
      </c>
      <c r="E25" s="105">
        <v>4</v>
      </c>
      <c r="F25" s="104">
        <v>737</v>
      </c>
      <c r="G25" s="105">
        <v>319</v>
      </c>
      <c r="H25" s="104">
        <v>180</v>
      </c>
      <c r="I25" s="194">
        <v>88</v>
      </c>
      <c r="J25" s="92"/>
      <c r="K25"/>
    </row>
    <row r="26" spans="1:11" ht="23.25">
      <c r="A26" s="102" t="s">
        <v>83</v>
      </c>
      <c r="B26" s="105">
        <v>38</v>
      </c>
      <c r="C26" s="105">
        <v>3</v>
      </c>
      <c r="D26" s="104">
        <v>51</v>
      </c>
      <c r="E26" s="105">
        <v>15</v>
      </c>
      <c r="F26" s="104">
        <v>341</v>
      </c>
      <c r="G26" s="105">
        <v>43</v>
      </c>
      <c r="H26" s="104">
        <v>624</v>
      </c>
      <c r="I26" s="194">
        <v>172</v>
      </c>
      <c r="J26" s="92"/>
      <c r="K26"/>
    </row>
    <row r="27" spans="1:11" ht="15">
      <c r="A27" s="102" t="s">
        <v>84</v>
      </c>
      <c r="B27" s="105">
        <v>33</v>
      </c>
      <c r="C27" s="105">
        <v>6</v>
      </c>
      <c r="D27" s="104">
        <v>73</v>
      </c>
      <c r="E27" s="105">
        <v>14</v>
      </c>
      <c r="F27" s="104">
        <v>329</v>
      </c>
      <c r="G27" s="105">
        <v>77</v>
      </c>
      <c r="H27" s="104">
        <v>862</v>
      </c>
      <c r="I27" s="194">
        <v>214</v>
      </c>
      <c r="J27" s="92"/>
      <c r="K27"/>
    </row>
    <row r="28" spans="1:11" ht="81" customHeight="1">
      <c r="A28" s="102" t="s">
        <v>85</v>
      </c>
      <c r="B28" s="105">
        <v>0</v>
      </c>
      <c r="C28" s="105">
        <v>0</v>
      </c>
      <c r="D28" s="105">
        <v>0</v>
      </c>
      <c r="E28" s="105">
        <v>0</v>
      </c>
      <c r="F28" s="105">
        <v>1</v>
      </c>
      <c r="G28" s="105">
        <v>0</v>
      </c>
      <c r="H28" s="104">
        <v>1</v>
      </c>
      <c r="I28" s="194">
        <v>2</v>
      </c>
      <c r="J28" s="92"/>
      <c r="K28"/>
    </row>
    <row r="29" spans="1:11" ht="34.5">
      <c r="A29" s="102" t="s">
        <v>86</v>
      </c>
      <c r="B29" s="105">
        <v>2</v>
      </c>
      <c r="C29" s="105">
        <v>0</v>
      </c>
      <c r="D29" s="105">
        <v>0</v>
      </c>
      <c r="E29" s="105">
        <v>0</v>
      </c>
      <c r="F29" s="105">
        <v>2</v>
      </c>
      <c r="G29" s="105">
        <v>1</v>
      </c>
      <c r="H29" s="101">
        <v>1</v>
      </c>
      <c r="I29" s="195">
        <v>0</v>
      </c>
      <c r="J29" s="92"/>
      <c r="K29"/>
    </row>
    <row r="30" spans="1:11" ht="15.75" thickBot="1">
      <c r="A30" s="196" t="s">
        <v>32</v>
      </c>
      <c r="B30" s="197">
        <f>SUM(B9:B29)</f>
        <v>3848</v>
      </c>
      <c r="C30" s="197">
        <f aca="true" t="shared" si="0" ref="C30:I30">SUM(C9:C29)</f>
        <v>869</v>
      </c>
      <c r="D30" s="197">
        <f t="shared" si="0"/>
        <v>3300</v>
      </c>
      <c r="E30" s="197">
        <f t="shared" si="0"/>
        <v>1601</v>
      </c>
      <c r="F30" s="197">
        <f t="shared" si="0"/>
        <v>39346</v>
      </c>
      <c r="G30" s="197">
        <f t="shared" si="0"/>
        <v>9702</v>
      </c>
      <c r="H30" s="197">
        <f t="shared" si="0"/>
        <v>38240</v>
      </c>
      <c r="I30" s="197">
        <f t="shared" si="0"/>
        <v>22673</v>
      </c>
      <c r="J30" s="92"/>
      <c r="K30"/>
    </row>
    <row r="31" spans="1:11" ht="15">
      <c r="A31" s="198" t="s">
        <v>18</v>
      </c>
      <c r="J31" s="92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&amp;L22.10.2010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8">
      <selection activeCell="P20" sqref="P20"/>
    </sheetView>
  </sheetViews>
  <sheetFormatPr defaultColWidth="9.140625" defaultRowHeight="15"/>
  <cols>
    <col min="7" max="7" width="3.140625" style="0" customWidth="1"/>
  </cols>
  <sheetData>
    <row r="2" spans="1:11" ht="18.75" customHeight="1" thickBot="1">
      <c r="A2" s="304" t="s">
        <v>385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5.75">
      <c r="A4" s="322" t="s">
        <v>386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57" t="s">
        <v>89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7" spans="4:9" ht="18.75">
      <c r="D7" s="128"/>
      <c r="E7" s="128"/>
      <c r="F7" s="128"/>
      <c r="G7" s="128"/>
      <c r="H7" s="128"/>
      <c r="I7" s="128"/>
    </row>
    <row r="8" spans="4:8" ht="15">
      <c r="D8" s="358" t="s">
        <v>90</v>
      </c>
      <c r="E8" s="358"/>
      <c r="F8" s="359" t="s">
        <v>9</v>
      </c>
      <c r="G8" s="360"/>
      <c r="H8" s="129" t="s">
        <v>91</v>
      </c>
    </row>
    <row r="9" spans="4:8" ht="15">
      <c r="D9" s="354" t="s">
        <v>92</v>
      </c>
      <c r="E9" s="354"/>
      <c r="F9" s="355">
        <v>970</v>
      </c>
      <c r="G9" s="356"/>
      <c r="H9" s="130">
        <f>(F9/2086)*100</f>
        <v>46.50047938638543</v>
      </c>
    </row>
    <row r="10" spans="4:8" ht="15">
      <c r="D10" s="354" t="s">
        <v>93</v>
      </c>
      <c r="E10" s="354"/>
      <c r="F10" s="355">
        <v>49</v>
      </c>
      <c r="G10" s="356"/>
      <c r="H10" s="130">
        <f aca="true" t="shared" si="0" ref="H10:H23">(F10/2086)*100</f>
        <v>2.348993288590604</v>
      </c>
    </row>
    <row r="11" spans="4:8" ht="15">
      <c r="D11" s="354" t="s">
        <v>94</v>
      </c>
      <c r="E11" s="354"/>
      <c r="F11" s="355">
        <v>94</v>
      </c>
      <c r="G11" s="356"/>
      <c r="H11" s="130">
        <f t="shared" si="0"/>
        <v>4.506232023010546</v>
      </c>
    </row>
    <row r="12" spans="4:8" ht="15">
      <c r="D12" s="354" t="s">
        <v>95</v>
      </c>
      <c r="E12" s="354"/>
      <c r="F12" s="355">
        <v>83</v>
      </c>
      <c r="G12" s="356"/>
      <c r="H12" s="130">
        <f t="shared" si="0"/>
        <v>3.978906999041227</v>
      </c>
    </row>
    <row r="13" spans="4:8" ht="15">
      <c r="D13" s="354" t="s">
        <v>96</v>
      </c>
      <c r="E13" s="354"/>
      <c r="F13" s="355">
        <v>87</v>
      </c>
      <c r="G13" s="356"/>
      <c r="H13" s="130">
        <f t="shared" si="0"/>
        <v>4.170661553211889</v>
      </c>
    </row>
    <row r="14" spans="4:8" ht="15">
      <c r="D14" s="354" t="s">
        <v>97</v>
      </c>
      <c r="E14" s="354"/>
      <c r="F14" s="355">
        <v>37</v>
      </c>
      <c r="G14" s="356"/>
      <c r="H14" s="130">
        <f t="shared" si="0"/>
        <v>1.7737296260786195</v>
      </c>
    </row>
    <row r="15" spans="4:8" ht="15">
      <c r="D15" s="354" t="s">
        <v>98</v>
      </c>
      <c r="E15" s="354"/>
      <c r="F15" s="355">
        <v>194</v>
      </c>
      <c r="G15" s="356"/>
      <c r="H15" s="130">
        <f t="shared" si="0"/>
        <v>9.300095877277085</v>
      </c>
    </row>
    <row r="16" spans="4:8" ht="15">
      <c r="D16" s="354" t="s">
        <v>99</v>
      </c>
      <c r="E16" s="354"/>
      <c r="F16" s="355">
        <v>52</v>
      </c>
      <c r="G16" s="356"/>
      <c r="H16" s="130">
        <f t="shared" si="0"/>
        <v>2.4928092042186005</v>
      </c>
    </row>
    <row r="17" spans="4:8" ht="15">
      <c r="D17" s="354" t="s">
        <v>100</v>
      </c>
      <c r="E17" s="354"/>
      <c r="F17" s="355">
        <v>231</v>
      </c>
      <c r="G17" s="356"/>
      <c r="H17" s="130">
        <f t="shared" si="0"/>
        <v>11.073825503355705</v>
      </c>
    </row>
    <row r="18" spans="4:8" ht="15">
      <c r="D18" s="354" t="s">
        <v>101</v>
      </c>
      <c r="E18" s="354"/>
      <c r="F18" s="355">
        <v>45</v>
      </c>
      <c r="G18" s="356"/>
      <c r="H18" s="130">
        <f t="shared" si="0"/>
        <v>2.1572387344199426</v>
      </c>
    </row>
    <row r="19" spans="4:8" ht="15">
      <c r="D19" s="354" t="s">
        <v>102</v>
      </c>
      <c r="E19" s="354"/>
      <c r="F19" s="355">
        <v>57</v>
      </c>
      <c r="G19" s="356"/>
      <c r="H19" s="130">
        <f t="shared" si="0"/>
        <v>2.732502396931927</v>
      </c>
    </row>
    <row r="20" spans="4:8" ht="15">
      <c r="D20" s="354" t="s">
        <v>103</v>
      </c>
      <c r="E20" s="354"/>
      <c r="F20" s="355">
        <v>58</v>
      </c>
      <c r="G20" s="356"/>
      <c r="H20" s="130">
        <f t="shared" si="0"/>
        <v>2.7804410354745923</v>
      </c>
    </row>
    <row r="21" spans="4:8" ht="15">
      <c r="D21" s="354" t="s">
        <v>104</v>
      </c>
      <c r="E21" s="354"/>
      <c r="F21" s="355">
        <v>19</v>
      </c>
      <c r="G21" s="356"/>
      <c r="H21" s="130">
        <f t="shared" si="0"/>
        <v>0.9108341323106425</v>
      </c>
    </row>
    <row r="22" spans="4:8" ht="15">
      <c r="D22" s="354" t="s">
        <v>105</v>
      </c>
      <c r="E22" s="354"/>
      <c r="F22" s="355">
        <v>110</v>
      </c>
      <c r="G22" s="356"/>
      <c r="H22" s="130">
        <f t="shared" si="0"/>
        <v>5.273250239693192</v>
      </c>
    </row>
    <row r="23" spans="4:8" ht="15">
      <c r="D23" s="361" t="s">
        <v>32</v>
      </c>
      <c r="E23" s="362"/>
      <c r="F23" s="363">
        <f>SUM(F9:G22)</f>
        <v>2086</v>
      </c>
      <c r="G23" s="364"/>
      <c r="H23" s="131">
        <f t="shared" si="0"/>
        <v>100</v>
      </c>
    </row>
    <row r="25" spans="1:11" ht="15">
      <c r="A25" s="357" t="s">
        <v>106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  <row r="27" spans="4:8" ht="15">
      <c r="D27" s="358" t="s">
        <v>90</v>
      </c>
      <c r="E27" s="358"/>
      <c r="F27" s="359" t="s">
        <v>9</v>
      </c>
      <c r="G27" s="360"/>
      <c r="H27" s="129" t="s">
        <v>91</v>
      </c>
    </row>
    <row r="28" spans="4:8" ht="15">
      <c r="D28" s="365" t="s">
        <v>107</v>
      </c>
      <c r="E28" s="365"/>
      <c r="F28" s="366">
        <v>3907</v>
      </c>
      <c r="G28" s="364"/>
      <c r="H28" s="130">
        <f>(F28/36004)*100</f>
        <v>10.851572047550272</v>
      </c>
    </row>
    <row r="29" spans="4:8" ht="15">
      <c r="D29" s="365" t="s">
        <v>108</v>
      </c>
      <c r="E29" s="365"/>
      <c r="F29" s="366">
        <v>2275</v>
      </c>
      <c r="G29" s="364"/>
      <c r="H29" s="130">
        <f aca="true" t="shared" si="1" ref="H29:H49">(F29/36004)*100</f>
        <v>6.3187423619597824</v>
      </c>
    </row>
    <row r="30" spans="4:8" ht="15">
      <c r="D30" s="365" t="s">
        <v>109</v>
      </c>
      <c r="E30" s="365"/>
      <c r="F30" s="366">
        <v>1661</v>
      </c>
      <c r="G30" s="364"/>
      <c r="H30" s="130">
        <f t="shared" si="1"/>
        <v>4.613376291523164</v>
      </c>
    </row>
    <row r="31" spans="4:8" ht="15">
      <c r="D31" s="365" t="s">
        <v>110</v>
      </c>
      <c r="E31" s="365"/>
      <c r="F31" s="366">
        <v>378</v>
      </c>
      <c r="G31" s="364"/>
      <c r="H31" s="130">
        <f t="shared" si="1"/>
        <v>1.049883346294856</v>
      </c>
    </row>
    <row r="32" spans="4:8" ht="15">
      <c r="D32" s="365" t="s">
        <v>111</v>
      </c>
      <c r="E32" s="365"/>
      <c r="F32" s="366">
        <v>7730</v>
      </c>
      <c r="G32" s="364"/>
      <c r="H32" s="130">
        <f t="shared" si="1"/>
        <v>21.469836684812798</v>
      </c>
    </row>
    <row r="33" spans="4:8" ht="15">
      <c r="D33" s="365" t="s">
        <v>112</v>
      </c>
      <c r="E33" s="365"/>
      <c r="F33" s="366">
        <v>650</v>
      </c>
      <c r="G33" s="364"/>
      <c r="H33" s="130">
        <f t="shared" si="1"/>
        <v>1.8053549605599377</v>
      </c>
    </row>
    <row r="34" spans="4:8" ht="15">
      <c r="D34" s="365" t="s">
        <v>113</v>
      </c>
      <c r="E34" s="365"/>
      <c r="F34" s="366">
        <v>9065</v>
      </c>
      <c r="G34" s="364"/>
      <c r="H34" s="130">
        <f t="shared" si="1"/>
        <v>25.1777580268859</v>
      </c>
    </row>
    <row r="35" spans="4:8" ht="15">
      <c r="D35" s="365" t="s">
        <v>114</v>
      </c>
      <c r="E35" s="365"/>
      <c r="F35" s="366">
        <v>198</v>
      </c>
      <c r="G35" s="364"/>
      <c r="H35" s="130">
        <f t="shared" si="1"/>
        <v>0.5499388956782579</v>
      </c>
    </row>
    <row r="36" spans="4:8" ht="15">
      <c r="D36" s="365" t="s">
        <v>115</v>
      </c>
      <c r="E36" s="365"/>
      <c r="F36" s="366">
        <v>1014</v>
      </c>
      <c r="G36" s="364"/>
      <c r="H36" s="130">
        <f t="shared" si="1"/>
        <v>2.816353738473503</v>
      </c>
    </row>
    <row r="37" spans="4:8" ht="15">
      <c r="D37" s="365" t="s">
        <v>94</v>
      </c>
      <c r="E37" s="365"/>
      <c r="F37" s="366">
        <v>2556</v>
      </c>
      <c r="G37" s="364"/>
      <c r="H37" s="130">
        <f t="shared" si="1"/>
        <v>7.099211198755693</v>
      </c>
    </row>
    <row r="38" spans="4:8" ht="15">
      <c r="D38" s="365" t="s">
        <v>95</v>
      </c>
      <c r="E38" s="365"/>
      <c r="F38" s="366">
        <v>1303</v>
      </c>
      <c r="G38" s="364"/>
      <c r="H38" s="130">
        <f t="shared" si="1"/>
        <v>3.6190423286301523</v>
      </c>
    </row>
    <row r="39" spans="4:8" ht="15.75" customHeight="1">
      <c r="D39" s="365" t="s">
        <v>96</v>
      </c>
      <c r="E39" s="365"/>
      <c r="F39" s="366">
        <v>1316</v>
      </c>
      <c r="G39" s="364"/>
      <c r="H39" s="130">
        <f t="shared" si="1"/>
        <v>3.655149427841351</v>
      </c>
    </row>
    <row r="40" spans="4:8" ht="15">
      <c r="D40" s="365" t="s">
        <v>97</v>
      </c>
      <c r="E40" s="365"/>
      <c r="F40" s="366">
        <v>457</v>
      </c>
      <c r="G40" s="364"/>
      <c r="H40" s="130">
        <f t="shared" si="1"/>
        <v>1.269303410732141</v>
      </c>
    </row>
    <row r="41" spans="4:8" ht="15">
      <c r="D41" s="365" t="s">
        <v>98</v>
      </c>
      <c r="E41" s="365"/>
      <c r="F41" s="366">
        <v>2084</v>
      </c>
      <c r="G41" s="364"/>
      <c r="H41" s="130">
        <f t="shared" si="1"/>
        <v>5.78824575047217</v>
      </c>
    </row>
    <row r="42" spans="4:8" ht="15">
      <c r="D42" s="365" t="s">
        <v>116</v>
      </c>
      <c r="E42" s="365"/>
      <c r="F42" s="366">
        <v>221</v>
      </c>
      <c r="G42" s="364"/>
      <c r="H42" s="130">
        <f t="shared" si="1"/>
        <v>0.6138206865903788</v>
      </c>
    </row>
    <row r="43" spans="4:8" ht="15">
      <c r="D43" s="365" t="s">
        <v>117</v>
      </c>
      <c r="E43" s="365"/>
      <c r="F43" s="366">
        <v>47</v>
      </c>
      <c r="G43" s="364"/>
      <c r="H43" s="130">
        <f t="shared" si="1"/>
        <v>0.13054105099433397</v>
      </c>
    </row>
    <row r="44" spans="4:8" ht="15">
      <c r="D44" s="365" t="s">
        <v>118</v>
      </c>
      <c r="E44" s="365"/>
      <c r="F44" s="366">
        <v>156</v>
      </c>
      <c r="G44" s="364"/>
      <c r="H44" s="130">
        <f t="shared" si="1"/>
        <v>0.4332851905343851</v>
      </c>
    </row>
    <row r="45" spans="4:8" ht="15">
      <c r="D45" s="365" t="s">
        <v>119</v>
      </c>
      <c r="E45" s="365"/>
      <c r="F45" s="366">
        <v>620</v>
      </c>
      <c r="G45" s="364"/>
      <c r="H45" s="130">
        <f t="shared" si="1"/>
        <v>1.7220308854571715</v>
      </c>
    </row>
    <row r="46" spans="4:8" ht="15">
      <c r="D46" s="365" t="s">
        <v>101</v>
      </c>
      <c r="E46" s="365"/>
      <c r="F46" s="366">
        <v>122</v>
      </c>
      <c r="G46" s="364"/>
      <c r="H46" s="130">
        <f t="shared" si="1"/>
        <v>0.33885123875124984</v>
      </c>
    </row>
    <row r="47" spans="4:8" ht="15">
      <c r="D47" s="365" t="s">
        <v>102</v>
      </c>
      <c r="E47" s="365"/>
      <c r="F47" s="366">
        <v>119</v>
      </c>
      <c r="G47" s="364"/>
      <c r="H47" s="130">
        <f t="shared" si="1"/>
        <v>0.33051883124097325</v>
      </c>
    </row>
    <row r="48" spans="4:8" ht="15">
      <c r="D48" s="365" t="s">
        <v>120</v>
      </c>
      <c r="E48" s="365"/>
      <c r="F48" s="366">
        <v>125</v>
      </c>
      <c r="G48" s="364"/>
      <c r="H48" s="130">
        <f t="shared" si="1"/>
        <v>0.3471836462615265</v>
      </c>
    </row>
    <row r="49" spans="4:8" ht="15">
      <c r="D49" s="367" t="s">
        <v>32</v>
      </c>
      <c r="E49" s="367"/>
      <c r="F49" s="368">
        <f>SUM(F28:G48)</f>
        <v>36004</v>
      </c>
      <c r="G49" s="369"/>
      <c r="H49" s="131">
        <f t="shared" si="1"/>
        <v>100</v>
      </c>
    </row>
    <row r="50" spans="4:9" ht="15">
      <c r="D50" s="27" t="s">
        <v>121</v>
      </c>
      <c r="E50" s="27"/>
      <c r="F50" s="27"/>
      <c r="G50" s="27"/>
      <c r="H50" s="27"/>
      <c r="I50" s="27"/>
    </row>
  </sheetData>
  <sheetProtection/>
  <mergeCells count="82">
    <mergeCell ref="D49:E49"/>
    <mergeCell ref="F49:G4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9:E9"/>
    <mergeCell ref="F9:G9"/>
    <mergeCell ref="A2:K2"/>
    <mergeCell ref="A4:K4"/>
    <mergeCell ref="A6:K6"/>
    <mergeCell ref="D8:E8"/>
    <mergeCell ref="F8:G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&amp;L22.10.2010&amp;CTÜRKİYE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4">
      <selection activeCell="I28" sqref="I28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04" t="s">
        <v>387</v>
      </c>
      <c r="B2" s="304"/>
      <c r="C2" s="304"/>
      <c r="D2" s="304"/>
      <c r="E2" s="304"/>
      <c r="F2" s="304"/>
      <c r="G2" s="304"/>
      <c r="H2" s="304"/>
      <c r="I2" s="304"/>
      <c r="J2" s="304"/>
      <c r="K2" s="127"/>
    </row>
    <row r="3" spans="1:1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27"/>
    </row>
    <row r="4" spans="2:11" ht="1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70" t="s">
        <v>122</v>
      </c>
      <c r="B5" s="370"/>
      <c r="C5" s="370"/>
      <c r="D5" s="370"/>
      <c r="E5" s="370"/>
      <c r="F5" s="370"/>
      <c r="G5" s="370"/>
      <c r="H5" s="370"/>
      <c r="I5" s="370"/>
      <c r="J5" s="370"/>
      <c r="K5" s="133"/>
    </row>
    <row r="6" spans="2:11" ht="18.75">
      <c r="B6" s="134"/>
      <c r="C6" s="135"/>
      <c r="D6" s="135"/>
      <c r="E6" s="135"/>
      <c r="F6" s="135"/>
      <c r="G6" s="135"/>
      <c r="H6" s="135"/>
      <c r="I6" s="135"/>
      <c r="J6" s="135"/>
      <c r="K6" s="29"/>
    </row>
    <row r="7" spans="2:11" ht="18.75">
      <c r="B7" s="134"/>
      <c r="C7" s="135"/>
      <c r="D7" s="135"/>
      <c r="E7" s="135"/>
      <c r="F7" s="135"/>
      <c r="G7" s="135"/>
      <c r="H7" s="135"/>
      <c r="I7" s="135"/>
      <c r="J7" s="135"/>
      <c r="K7" s="29"/>
    </row>
    <row r="8" spans="1:11" ht="18.75" customHeight="1">
      <c r="A8" s="371" t="s">
        <v>123</v>
      </c>
      <c r="B8" s="371"/>
      <c r="C8" s="371"/>
      <c r="D8" s="371"/>
      <c r="E8" s="371"/>
      <c r="F8" s="371"/>
      <c r="G8" s="371"/>
      <c r="H8" s="371"/>
      <c r="I8" s="371"/>
      <c r="J8" s="371"/>
      <c r="K8" s="136"/>
    </row>
    <row r="9" spans="2:11" ht="15">
      <c r="B9" s="29"/>
      <c r="C9" s="29"/>
      <c r="D9" s="134"/>
      <c r="E9" s="134"/>
      <c r="F9" s="134"/>
      <c r="G9" s="29"/>
      <c r="H9" s="29"/>
      <c r="I9" s="29"/>
      <c r="J9" s="29"/>
      <c r="K9" s="29"/>
    </row>
    <row r="10" spans="2:11" ht="15">
      <c r="B10" s="29"/>
      <c r="C10" s="29"/>
      <c r="D10" s="29"/>
      <c r="E10" s="137" t="s">
        <v>124</v>
      </c>
      <c r="F10" s="137" t="s">
        <v>9</v>
      </c>
      <c r="G10" s="137" t="s">
        <v>125</v>
      </c>
      <c r="H10" s="29"/>
      <c r="I10" s="29"/>
      <c r="J10" s="29"/>
      <c r="K10" s="29"/>
    </row>
    <row r="11" spans="2:11" ht="15">
      <c r="B11" s="29"/>
      <c r="C11" s="29"/>
      <c r="D11" s="29"/>
      <c r="E11" s="138">
        <v>5</v>
      </c>
      <c r="F11" s="139">
        <v>173</v>
      </c>
      <c r="G11" s="294">
        <f>(F11/218)*100</f>
        <v>79.35779816513761</v>
      </c>
      <c r="H11" s="29"/>
      <c r="I11" s="140"/>
      <c r="J11" s="29"/>
      <c r="K11" s="29"/>
    </row>
    <row r="12" spans="2:11" ht="15">
      <c r="B12" s="29"/>
      <c r="C12" s="29"/>
      <c r="D12" s="29"/>
      <c r="E12" s="138">
        <v>6</v>
      </c>
      <c r="F12" s="139">
        <v>20</v>
      </c>
      <c r="G12" s="294">
        <f aca="true" t="shared" si="0" ref="G12:G18">(F12/218)*100</f>
        <v>9.174311926605505</v>
      </c>
      <c r="H12" s="29"/>
      <c r="I12" s="29"/>
      <c r="J12" s="29"/>
      <c r="K12" s="29"/>
    </row>
    <row r="13" spans="2:11" ht="15">
      <c r="B13" s="29"/>
      <c r="C13" s="29"/>
      <c r="D13" s="29"/>
      <c r="E13" s="138">
        <v>7</v>
      </c>
      <c r="F13" s="139">
        <v>8</v>
      </c>
      <c r="G13" s="294">
        <f t="shared" si="0"/>
        <v>3.669724770642202</v>
      </c>
      <c r="H13" s="29"/>
      <c r="I13" s="29"/>
      <c r="J13" s="29"/>
      <c r="K13" s="29"/>
    </row>
    <row r="14" spans="2:11" ht="15">
      <c r="B14" s="29"/>
      <c r="C14" s="29"/>
      <c r="D14" s="29"/>
      <c r="E14" s="138">
        <v>8</v>
      </c>
      <c r="F14" s="139">
        <v>10</v>
      </c>
      <c r="G14" s="294">
        <f t="shared" si="0"/>
        <v>4.587155963302752</v>
      </c>
      <c r="H14" s="29"/>
      <c r="I14" s="29"/>
      <c r="J14" s="29"/>
      <c r="K14" s="29"/>
    </row>
    <row r="15" spans="2:11" ht="15">
      <c r="B15" s="29"/>
      <c r="C15" s="29"/>
      <c r="D15" s="29"/>
      <c r="E15" s="138">
        <v>9</v>
      </c>
      <c r="F15" s="139">
        <v>1</v>
      </c>
      <c r="G15" s="294">
        <f t="shared" si="0"/>
        <v>0.45871559633027525</v>
      </c>
      <c r="H15" s="29"/>
      <c r="I15" s="29"/>
      <c r="J15" s="29"/>
      <c r="K15" s="29"/>
    </row>
    <row r="16" spans="2:11" ht="15">
      <c r="B16" s="29"/>
      <c r="C16" s="29"/>
      <c r="D16" s="29"/>
      <c r="E16" s="138">
        <v>10</v>
      </c>
      <c r="F16" s="139">
        <v>3</v>
      </c>
      <c r="G16" s="294">
        <f t="shared" si="0"/>
        <v>1.3761467889908259</v>
      </c>
      <c r="H16" s="29"/>
      <c r="I16" s="29"/>
      <c r="J16" s="29"/>
      <c r="K16" s="29"/>
    </row>
    <row r="17" spans="2:11" ht="15">
      <c r="B17" s="29"/>
      <c r="C17" s="29"/>
      <c r="D17" s="29"/>
      <c r="E17" s="138" t="s">
        <v>126</v>
      </c>
      <c r="F17" s="139">
        <v>3</v>
      </c>
      <c r="G17" s="294">
        <f t="shared" si="0"/>
        <v>1.3761467889908259</v>
      </c>
      <c r="H17" s="29"/>
      <c r="I17" s="29"/>
      <c r="J17" s="29"/>
      <c r="K17" s="29"/>
    </row>
    <row r="18" spans="2:11" ht="15">
      <c r="B18" s="29"/>
      <c r="C18" s="29"/>
      <c r="D18" s="29"/>
      <c r="E18" s="137" t="s">
        <v>32</v>
      </c>
      <c r="F18" s="137">
        <f>SUM(F11:F17)</f>
        <v>218</v>
      </c>
      <c r="G18" s="295">
        <f t="shared" si="0"/>
        <v>100</v>
      </c>
      <c r="H18" s="29"/>
      <c r="I18" s="29"/>
      <c r="J18" s="29"/>
      <c r="K18" s="29"/>
    </row>
    <row r="19" spans="2:11" ht="15"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371" t="s">
        <v>127</v>
      </c>
      <c r="B21" s="371"/>
      <c r="C21" s="371"/>
      <c r="D21" s="371"/>
      <c r="E21" s="371"/>
      <c r="F21" s="371"/>
      <c r="G21" s="371"/>
      <c r="H21" s="371"/>
      <c r="I21" s="371"/>
      <c r="J21" s="371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29"/>
      <c r="C23" s="29"/>
      <c r="D23" s="29"/>
      <c r="E23" s="137" t="s">
        <v>124</v>
      </c>
      <c r="F23" s="137" t="s">
        <v>9</v>
      </c>
      <c r="G23" s="137" t="s">
        <v>125</v>
      </c>
      <c r="H23" s="29"/>
      <c r="I23" s="29"/>
      <c r="J23" s="29"/>
      <c r="K23" s="29"/>
    </row>
    <row r="24" spans="2:11" ht="15">
      <c r="B24" s="29"/>
      <c r="C24" s="29"/>
      <c r="D24" s="29"/>
      <c r="E24" s="138">
        <v>2</v>
      </c>
      <c r="F24" s="141">
        <v>2960</v>
      </c>
      <c r="G24" s="294">
        <f>F24/3556*100</f>
        <v>83.23959505061868</v>
      </c>
      <c r="H24" s="29"/>
      <c r="I24" s="29"/>
      <c r="J24" s="29"/>
      <c r="K24" s="29"/>
    </row>
    <row r="25" spans="2:11" ht="15">
      <c r="B25" s="29"/>
      <c r="C25" s="29"/>
      <c r="D25" s="29"/>
      <c r="E25" s="138">
        <v>3</v>
      </c>
      <c r="F25" s="139">
        <v>434</v>
      </c>
      <c r="G25" s="294">
        <f aca="true" t="shared" si="1" ref="G25:G34">F25/3556*100</f>
        <v>12.204724409448819</v>
      </c>
      <c r="H25" s="29"/>
      <c r="I25" s="29"/>
      <c r="J25" s="29"/>
      <c r="K25" s="29"/>
    </row>
    <row r="26" spans="2:11" ht="15">
      <c r="B26" s="29"/>
      <c r="C26" s="29"/>
      <c r="D26" s="29"/>
      <c r="E26" s="138">
        <v>4</v>
      </c>
      <c r="F26" s="139">
        <v>101</v>
      </c>
      <c r="G26" s="294">
        <f t="shared" si="1"/>
        <v>2.840269966254218</v>
      </c>
      <c r="H26" s="29"/>
      <c r="I26" s="29"/>
      <c r="J26" s="29"/>
      <c r="K26" s="29"/>
    </row>
    <row r="27" spans="2:11" ht="15">
      <c r="B27" s="29"/>
      <c r="C27" s="29"/>
      <c r="D27" s="29"/>
      <c r="E27" s="138">
        <v>5</v>
      </c>
      <c r="F27" s="139">
        <v>44</v>
      </c>
      <c r="G27" s="294">
        <f t="shared" si="1"/>
        <v>1.2373453318335208</v>
      </c>
      <c r="H27" s="29"/>
      <c r="I27" s="29"/>
      <c r="J27" s="29"/>
      <c r="K27" s="29"/>
    </row>
    <row r="28" spans="2:11" ht="15">
      <c r="B28" s="29"/>
      <c r="C28" s="29"/>
      <c r="D28" s="29"/>
      <c r="E28" s="138">
        <v>6</v>
      </c>
      <c r="F28" s="139">
        <v>11</v>
      </c>
      <c r="G28" s="294">
        <f t="shared" si="1"/>
        <v>0.3093363329583802</v>
      </c>
      <c r="H28" s="29"/>
      <c r="I28" s="29"/>
      <c r="J28" s="29"/>
      <c r="K28" s="29"/>
    </row>
    <row r="29" spans="2:11" ht="15">
      <c r="B29" s="29"/>
      <c r="C29" s="29"/>
      <c r="D29" s="29"/>
      <c r="E29" s="138">
        <v>7</v>
      </c>
      <c r="F29" s="139">
        <v>3</v>
      </c>
      <c r="G29" s="294">
        <f t="shared" si="1"/>
        <v>0.0843644544431946</v>
      </c>
      <c r="H29" s="29"/>
      <c r="I29" s="29"/>
      <c r="J29" s="29"/>
      <c r="K29" s="29"/>
    </row>
    <row r="30" spans="2:11" ht="15">
      <c r="B30" s="29"/>
      <c r="C30" s="29"/>
      <c r="D30" s="29"/>
      <c r="E30" s="138">
        <v>8</v>
      </c>
      <c r="F30" s="139">
        <v>0</v>
      </c>
      <c r="G30" s="294">
        <f t="shared" si="1"/>
        <v>0</v>
      </c>
      <c r="H30" s="29"/>
      <c r="I30" s="29"/>
      <c r="J30" s="29"/>
      <c r="K30" s="29"/>
    </row>
    <row r="31" spans="2:11" ht="15">
      <c r="B31" s="29"/>
      <c r="C31" s="29"/>
      <c r="D31" s="29"/>
      <c r="E31" s="138">
        <v>9</v>
      </c>
      <c r="F31" s="139">
        <v>1</v>
      </c>
      <c r="G31" s="294">
        <f t="shared" si="1"/>
        <v>0.028121484814398204</v>
      </c>
      <c r="H31" s="29"/>
      <c r="I31" s="29"/>
      <c r="J31" s="29"/>
      <c r="K31" s="29"/>
    </row>
    <row r="32" spans="2:11" ht="15">
      <c r="B32" s="29"/>
      <c r="C32" s="29"/>
      <c r="D32" s="29"/>
      <c r="E32" s="138">
        <v>10</v>
      </c>
      <c r="F32" s="139">
        <v>1</v>
      </c>
      <c r="G32" s="294">
        <f t="shared" si="1"/>
        <v>0.028121484814398204</v>
      </c>
      <c r="H32" s="29"/>
      <c r="I32" s="29"/>
      <c r="J32" s="29"/>
      <c r="K32" s="29"/>
    </row>
    <row r="33" spans="2:11" ht="15">
      <c r="B33" s="29"/>
      <c r="C33" s="29"/>
      <c r="D33" s="29"/>
      <c r="E33" s="138" t="s">
        <v>126</v>
      </c>
      <c r="F33" s="139">
        <v>1</v>
      </c>
      <c r="G33" s="294">
        <f t="shared" si="1"/>
        <v>0.028121484814398204</v>
      </c>
      <c r="H33" s="29"/>
      <c r="I33" s="29"/>
      <c r="J33" s="29"/>
      <c r="K33" s="29"/>
    </row>
    <row r="34" spans="2:11" ht="15">
      <c r="B34" s="29"/>
      <c r="C34" s="29"/>
      <c r="D34" s="29"/>
      <c r="E34" s="137" t="s">
        <v>32</v>
      </c>
      <c r="F34" s="142">
        <f>SUM(F24:F33)</f>
        <v>3556</v>
      </c>
      <c r="G34" s="295">
        <f t="shared" si="1"/>
        <v>100</v>
      </c>
      <c r="H34" s="29"/>
      <c r="I34" s="29"/>
      <c r="J34" s="29"/>
      <c r="K34" s="29"/>
    </row>
    <row r="35" spans="2:11" ht="15">
      <c r="B35" s="29"/>
      <c r="C35" s="29"/>
      <c r="D35" s="29"/>
      <c r="E35" s="143" t="s">
        <v>18</v>
      </c>
      <c r="F35" s="143"/>
      <c r="G35" s="143"/>
      <c r="H35" s="29"/>
      <c r="I35" s="29"/>
      <c r="J35" s="29"/>
      <c r="K35" s="29"/>
    </row>
    <row r="36" spans="2:11" ht="1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">
      <c r="B37" s="29"/>
      <c r="C37" s="29"/>
      <c r="D37" s="29"/>
      <c r="E37" s="29"/>
      <c r="F37" s="29"/>
      <c r="G37" s="29"/>
      <c r="H37" s="144"/>
      <c r="I37" s="29"/>
      <c r="J37" s="29"/>
      <c r="K37" s="29"/>
    </row>
    <row r="38" spans="2:11" ht="15">
      <c r="B38" s="29"/>
      <c r="C38" s="145"/>
      <c r="D38" s="145"/>
      <c r="E38" s="29"/>
      <c r="F38" s="29"/>
      <c r="G38" s="29"/>
      <c r="H38" s="146"/>
      <c r="I38" s="29"/>
      <c r="J38" s="29"/>
      <c r="K38" s="29"/>
    </row>
    <row r="39" spans="2:11" ht="15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5">
      <c r="B45" s="29"/>
      <c r="C45" s="29"/>
      <c r="D45" s="29"/>
      <c r="H45" s="29"/>
      <c r="I45" s="29"/>
      <c r="J45" s="29"/>
      <c r="K45" s="29"/>
    </row>
    <row r="46" spans="2:11" ht="15">
      <c r="B46" s="29"/>
      <c r="C46" s="29"/>
      <c r="D46" s="29"/>
      <c r="H46" s="29"/>
      <c r="I46" s="29"/>
      <c r="J46" s="29"/>
      <c r="K46" s="29"/>
    </row>
    <row r="47" spans="2:11" ht="15">
      <c r="B47" s="29"/>
      <c r="C47" s="29"/>
      <c r="D47" s="29"/>
      <c r="H47" s="29"/>
      <c r="I47" s="29"/>
      <c r="J47" s="29"/>
      <c r="K47" s="29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&amp;L22.10.2010&amp;CTÜRKİYE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2010-10-21T14:04:05Z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2275DMW4H6TN-225-164</vt:lpwstr>
  </property>
  <property fmtid="{D5CDD505-2E9C-101B-9397-08002B2CF9AE}" pid="3" name="_dlc_DocIdItemGuid">
    <vt:lpwstr>4e9d6e82-4013-4d22-8321-1c4b5b4d670c</vt:lpwstr>
  </property>
  <property fmtid="{D5CDD505-2E9C-101B-9397-08002B2CF9AE}" pid="4" name="_dlc_DocIdUrl">
    <vt:lpwstr>http://sspsrv01:90/IktisadiRaporlama/_layouts/DocIdRedir.aspx?ID=2275DMW4H6TN-225-164, 2275DMW4H6TN-225-164</vt:lpwstr>
  </property>
</Properties>
</file>