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FAALİYETLER" sheetId="5" r:id="rId5"/>
    <sheet name="İLLER, FAALİYETLER,GER.TİC.İŞL." sheetId="6" r:id="rId6"/>
    <sheet name="FAALİYETLER (BİRİKİMLİ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FAALİYETİ'!$A$1:$K$53</definedName>
    <definedName name="_xlnm.Print_Area" localSheetId="3">'FAALİYET SIKLIĞI'!$A$1:$I$162</definedName>
    <definedName name="_xlnm.Print_Area" localSheetId="6">'FAALİYETLER (BİRİKİMLİ)'!$A$1:$J$31</definedName>
    <definedName name="_xlnm.Print_Area" localSheetId="11">'İLLER'!$A$1:$Q$91</definedName>
    <definedName name="_xlnm.Print_Area" localSheetId="5">'İLLER, FAALİYETLER,GER.TİC.İŞL.'!$A$1:$K$30</definedName>
    <definedName name="_xlnm.Print_Area" localSheetId="4">'ÜÇ BÜYÜK İL ve FAALİYETLER'!$A$1:$K$30</definedName>
    <definedName name="_xlnm.Print_Titles" localSheetId="10">'EN ÇOK KURULUŞ FAALİYETİ'!$1:$4</definedName>
    <definedName name="_xlnm.Print_Titles" localSheetId="3">'FAALİYET SIKLIĞI'!$1:$6</definedName>
    <definedName name="_xlnm.Print_Titles" localSheetId="11">'İLLER'!$5:$8</definedName>
    <definedName name="_xlnm.Print_Titles" localSheetId="12">'İLLER (BİRİKİMLİ)'!$5:$8</definedName>
    <definedName name="_xlnm.Print_Titles" localSheetId="14">'YABANCI SERMAYE ve İLLER'!$33:$35</definedName>
    <definedName name="_xlnm.Print_Titles" localSheetId="15">'YABANCI SERMAYE ve ÜLKELER'!$24:$26</definedName>
  </definedNames>
  <calcPr fullCalcOnLoad="1"/>
</workbook>
</file>

<file path=xl/sharedStrings.xml><?xml version="1.0" encoding="utf-8"?>
<sst xmlns="http://schemas.openxmlformats.org/spreadsheetml/2006/main" count="955" uniqueCount="421">
  <si>
    <r>
      <t xml:space="preserve"> </t>
    </r>
    <r>
      <rPr>
        <b/>
        <sz val="16"/>
        <color indexed="8"/>
        <rFont val="Arial"/>
        <family val="2"/>
      </rPr>
      <t xml:space="preserve"> 2010 HAZİRAN AYINA AİT KURULAN ve KAPANAN ŞİRKET İSTATİSTİKLERİ</t>
    </r>
  </si>
  <si>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</si>
  <si>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</si>
  <si>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</si>
  <si>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</si>
  <si>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</si>
  <si>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</si>
  <si>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</si>
  <si>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</si>
  <si>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</si>
  <si>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</si>
  <si>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</si>
  <si>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</si>
  <si>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</si>
  <si>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</si>
  <si>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</si>
  <si>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</si>
  <si>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</si>
  <si>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</si>
  <si>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</si>
  <si>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 xml:space="preserve"> 2010  HAZİRAN AYINA AİT KURULAN ve KAPANAN ŞİRKET İSTATİSTİKLERİ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</si>
  <si>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</si>
  <si>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</si>
  <si>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</si>
  <si>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</si>
  <si>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</si>
  <si>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</si>
  <si>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</si>
  <si>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</si>
  <si>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</si>
  <si>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</si>
  <si>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</si>
  <si>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</si>
  <si>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</si>
  <si>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</si>
  <si>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</si>
  <si>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</si>
  <si>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</si>
  <si>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</si>
  <si>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</si>
  <si>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</si>
  <si>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</si>
  <si>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</si>
  <si>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</si>
  <si>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</si>
  <si>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</si>
  <si>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</si>
  <si>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</si>
  <si>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</si>
  <si>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</si>
  <si>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</si>
  <si>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</si>
  <si>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</si>
  <si>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</si>
  <si>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</si>
  <si>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</si>
  <si>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</si>
  <si>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</si>
  <si>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</si>
  <si>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</si>
  <si>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2010 HAZİRAN  AYINA AİT KURULAN ve KAPANAN ŞİRKET İSTATİSTİKLERİ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</si>
  <si>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</si>
  <si>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</si>
  <si>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</si>
  <si>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</si>
  <si>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</si>
  <si>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</si>
  <si>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</si>
  <si>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</si>
  <si>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</si>
  <si>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</si>
  <si>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</si>
  <si>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</si>
  <si>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</si>
  <si>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</si>
  <si>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</si>
  <si>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</si>
  <si>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</si>
  <si>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</si>
  <si>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</si>
  <si>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</si>
  <si>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</si>
  <si>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</si>
  <si>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</si>
  <si>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</si>
  <si>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</si>
  <si>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</si>
  <si>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</si>
  <si>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</si>
  <si>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</si>
  <si>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 xml:space="preserve"> 2010 HAZİRAN AYINA AİT KURULAN ve KAPANAN ŞİRKET İSTATİSTİKLERİ</t>
  </si>
  <si>
    <t>Gerçek Kişi Ticari İşletmelerin Faaliyetlere ve Üç Büyük İle Göre Dağılımı</t>
  </si>
  <si>
    <t xml:space="preserve"> İktisadi Faaliyetler       NACE 2</t>
  </si>
  <si>
    <t>2010 Ocak-Haziran Ayları Arası Kurulan ŞirketlerinSermaye Dağılımları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</si>
  <si>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</si>
  <si>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</si>
  <si>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</si>
  <si>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</si>
  <si>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</si>
  <si>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</si>
  <si>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</si>
  <si>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</si>
  <si>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</si>
  <si>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</si>
  <si>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</si>
  <si>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</si>
  <si>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</si>
  <si>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</si>
  <si>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</si>
  <si>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</si>
  <si>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</si>
  <si>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</si>
  <si>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</si>
  <si>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</si>
  <si>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</si>
  <si>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</si>
  <si>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</si>
  <si>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</si>
  <si>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</si>
  <si>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</si>
  <si>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</si>
  <si>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</si>
  <si>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</si>
  <si>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</si>
  <si>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</si>
  <si>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</si>
  <si>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</si>
  <si>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2010 HAZİRAN AYINA AİT KURULAN ve KAPANAN ŞİRKET İSTATİSTİKLERİ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</si>
  <si>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</si>
  <si>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</si>
  <si>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</si>
  <si>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</si>
  <si>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</si>
  <si>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</si>
  <si>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</si>
  <si>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</si>
  <si>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</si>
  <si>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</si>
  <si>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</si>
  <si>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</si>
  <si>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</si>
  <si>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</si>
  <si>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</si>
  <si>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</si>
  <si>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</si>
  <si>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</si>
  <si>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</si>
  <si>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</si>
  <si>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</si>
  <si>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</si>
  <si>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</si>
  <si>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</si>
  <si>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</si>
  <si>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47.30</t>
  </si>
  <si>
    <t>Belirli bir mala tahsis edilmiş mağazalarda otomotiv yakıtının perakende ticareti</t>
  </si>
  <si>
    <t>35.11</t>
  </si>
  <si>
    <t>Elektrik enerjisi üretimi</t>
  </si>
  <si>
    <t>56.10</t>
  </si>
  <si>
    <t>Lokantalar ve seyyar yemek hizmeti faaliyetleri</t>
  </si>
  <si>
    <t>68.31</t>
  </si>
  <si>
    <t>Gayrimenkul acenteleri</t>
  </si>
  <si>
    <t>55.10</t>
  </si>
  <si>
    <t>Oteller ve benzer konaklama yerleri</t>
  </si>
  <si>
    <t>Limited Şirketler</t>
  </si>
  <si>
    <t>71.12</t>
  </si>
  <si>
    <t>Mühendislik faaliyetleri ile ilgili teknik danışmanlık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</si>
  <si>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</si>
  <si>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</si>
  <si>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</si>
  <si>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</si>
  <si>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</si>
  <si>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</si>
  <si>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43.99</t>
  </si>
  <si>
    <t>Başka yerde sınıflandırılmamış diğer özel inşaat faaliyetleri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</si>
  <si>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</si>
  <si>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</si>
  <si>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</si>
  <si>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</si>
  <si>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</si>
  <si>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Belirli bir mala tahsis edilmiş mağazalarda yapılan diğer yeni malların perakende ticareti</t>
  </si>
  <si>
    <t>56.30</t>
  </si>
  <si>
    <t>İçecek sunum hizmetleri</t>
  </si>
  <si>
    <t>10.71</t>
  </si>
  <si>
    <t>Ekmek, taze pastane ürünleri ve taze kek imalatı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</si>
  <si>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</si>
  <si>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</si>
  <si>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</si>
  <si>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</si>
  <si>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</si>
  <si>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</si>
  <si>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</si>
  <si>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</si>
  <si>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</si>
  <si>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</si>
  <si>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</si>
  <si>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</si>
  <si>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</si>
  <si>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</si>
  <si>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</si>
  <si>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</si>
  <si>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</si>
  <si>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</si>
  <si>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</si>
  <si>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</si>
  <si>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</si>
  <si>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</si>
  <si>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</si>
  <si>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</si>
  <si>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</si>
  <si>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</si>
  <si>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</si>
  <si>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</si>
  <si>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</si>
  <si>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</si>
  <si>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</si>
  <si>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</si>
  <si>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</si>
  <si>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</si>
  <si>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</si>
  <si>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</si>
  <si>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</si>
  <si>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</si>
  <si>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</si>
  <si>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</si>
  <si>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</si>
  <si>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</si>
  <si>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</si>
  <si>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</si>
  <si>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</si>
  <si>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</si>
  <si>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</si>
  <si>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</si>
  <si>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</si>
  <si>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</si>
  <si>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</si>
  <si>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</si>
  <si>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</si>
  <si>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</si>
  <si>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</si>
  <si>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</si>
  <si>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</si>
  <si>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</si>
  <si>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</si>
  <si>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</si>
  <si>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</si>
  <si>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</si>
  <si>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</si>
  <si>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</si>
  <si>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</si>
  <si>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</si>
  <si>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</si>
  <si>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</si>
  <si>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</si>
  <si>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</si>
  <si>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</si>
  <si>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</si>
  <si>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</si>
  <si>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</si>
  <si>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</si>
  <si>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</si>
  <si>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</si>
  <si>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</si>
  <si>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</si>
  <si>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</si>
  <si>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</si>
  <si>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</si>
  <si>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</si>
  <si>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</si>
  <si>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</si>
  <si>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</si>
  <si>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</si>
  <si>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</si>
  <si>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</si>
  <si>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</si>
  <si>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</si>
  <si>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2010 OCAK-HAZİRAN (ALTI AYLIK)</t>
  </si>
  <si>
    <t>2009 OCAK-HAZİRAN (ALTI AYLIK)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</si>
  <si>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</si>
  <si>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</si>
  <si>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</si>
  <si>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</si>
  <si>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</si>
  <si>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 xml:space="preserve">        Haziran Ayında Kurulan Yabancı Sermayeli Şirketlerin Genel Görünümü</t>
  </si>
  <si>
    <t>Ortak Olunan Şirketlerin Toplam Sermayesi (TL)</t>
  </si>
  <si>
    <t>Ortak Olunan Şirketlerdeki Yabancı Sermaye Toplamı (TL)</t>
  </si>
  <si>
    <t>Yabancı Sermaye Oranı %</t>
  </si>
  <si>
    <t>2010 Yılı Ocak-Haziran Ayları Arası Kurulan Yabancı Sermayeli Şirketlerin         Genel Görünümü</t>
  </si>
  <si>
    <t>2010 Yılı Ocak-Haziran Ayları Arası Kurulan Yabancı Sermayeli Şirketlerin                           İllere Göre Dağılımı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</si>
  <si>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</si>
  <si>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</si>
  <si>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</si>
  <si>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</si>
  <si>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</si>
  <si>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</si>
  <si>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</si>
  <si>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Almanya</t>
  </si>
  <si>
    <t>A.B.D.</t>
  </si>
  <si>
    <t>TÜRKİYE</t>
  </si>
  <si>
    <t>Rusya Fedarasyonu</t>
  </si>
  <si>
    <t>Avusturya</t>
  </si>
  <si>
    <t>Kanada</t>
  </si>
  <si>
    <t>Ukrayna</t>
  </si>
  <si>
    <t>İsviçre</t>
  </si>
  <si>
    <t>İngiltere</t>
  </si>
  <si>
    <t>Fransa</t>
  </si>
  <si>
    <t>Yunanistan</t>
  </si>
  <si>
    <t>Polonya</t>
  </si>
  <si>
    <t>İran</t>
  </si>
  <si>
    <t>İtalya</t>
  </si>
  <si>
    <t>Azerbaycan</t>
  </si>
  <si>
    <t>Irak</t>
  </si>
  <si>
    <t>Suriye</t>
  </si>
  <si>
    <t>Çin</t>
  </si>
  <si>
    <t>Hollanda</t>
  </si>
  <si>
    <t>LÜbnan</t>
  </si>
  <si>
    <t>Türkmenistan</t>
  </si>
  <si>
    <t>Kazakistan</t>
  </si>
  <si>
    <t>Bulgaristan</t>
  </si>
  <si>
    <t>BAE</t>
  </si>
  <si>
    <t>Avustralya</t>
  </si>
  <si>
    <t>Kırgızistan</t>
  </si>
  <si>
    <t>Slovak Cum.</t>
  </si>
  <si>
    <t>Romanya</t>
  </si>
  <si>
    <t>Libya</t>
  </si>
  <si>
    <t>*Bir şirketin yabancı ortakları farklı uyruklardan olabilmektedir.</t>
  </si>
  <si>
    <t>2010 Yılı Ocak-Haziran Ayları Arası En Çok Yabancı Sermayeli Şirket Kuruluşu Olan  İlk 20 Faaliyet</t>
  </si>
  <si>
    <t>Faaliyet  Açıklama</t>
  </si>
  <si>
    <t>41.20 -İkamet amaçlı olan veya ikamet amaçlı olmayan binaların inşaatı</t>
  </si>
  <si>
    <t>35.11 -Elektrik enerjisi üretimi</t>
  </si>
  <si>
    <t>35.14 -Elektrik enerjisinin ticareti</t>
  </si>
  <si>
    <t>55.10 -Oteller ve benzeri konaklama yerleri</t>
  </si>
  <si>
    <t>41.10 -İnşaat projelerinin geliştirilmesi</t>
  </si>
  <si>
    <t>62.01 -Bilgisayar programlama faaliyetleri</t>
  </si>
  <si>
    <t>73.11 -Reklam ajanslarının faaliyetleri</t>
  </si>
  <si>
    <t>86.10 -Hastane hizmetleri</t>
  </si>
  <si>
    <t>28.29 -Başka yerde sınıflandırılmamış diğer genel amaçlı makinelerin imalatı</t>
  </si>
  <si>
    <t>43.22 -Sıhhi tesisat, ısıtma ve iklimlendirme tesisatı</t>
  </si>
  <si>
    <t>46.19 -Çeşitli malların satışı ile ilgili aracılar</t>
  </si>
  <si>
    <t>46.52 -Elektronik ve telekomünikasyon ekipmanlarının ve parçalarının toptan ticareti</t>
  </si>
  <si>
    <t>46.69 -Diğer makine ve ekipmanların toptan ticareti</t>
  </si>
  <si>
    <t>46.75 -Kimyasal ürünlerin toptan ticareti</t>
  </si>
  <si>
    <t>56.10 -Lokantalar ve seyyar yemek hizmeti faaliyetleri</t>
  </si>
  <si>
    <t>62.09 -Diğer bilgi teknolojisi ve bilgisayar hizmet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</si>
  <si>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</si>
  <si>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</si>
  <si>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</si>
  <si>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</si>
  <si>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</si>
  <si>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</si>
  <si>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</si>
  <si>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</si>
  <si>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61.90 -Diğer telekomünikasyon faaliyetleri</t>
  </si>
  <si>
    <t>14.13 -Diğer dış giyim eşyaları imalatı</t>
  </si>
  <si>
    <t>43.99 -Başka yerde sınıflandırılmamış diğer özel inşaat faaliyetleri</t>
  </si>
  <si>
    <t>46.31 -Meyve ve sebzelerin toptan ticareti</t>
  </si>
  <si>
    <t>HAZİRAN 2010</t>
  </si>
  <si>
    <t>İÇİNDEKİLER</t>
  </si>
  <si>
    <t>SAYFA NO</t>
  </si>
  <si>
    <t>KURULAN VE KAPANAN ŞİRKET İSTATİSTİKLERİ</t>
  </si>
  <si>
    <t>23 TEMMUZ 2010</t>
  </si>
  <si>
    <t>BİLGİ HİZMETLERİ DAİRESİ</t>
  </si>
  <si>
    <t>BİLGİ ERİŞİM MÜDÜRLÜĞÜ</t>
  </si>
  <si>
    <t>TÜRKİYE ODALAR VE BORSALAR BİRLİĞİ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</si>
  <si>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</si>
  <si>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</si>
  <si>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</si>
  <si>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</si>
  <si>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</si>
  <si>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</si>
  <si>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</si>
  <si>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</si>
  <si>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Şirket Kuruluşu Yapılan İlk 10 İktisadi Faaliyet</t>
  </si>
  <si>
    <t>Kurulan ve Kapanan Şirketlerin İktisadi Faaliyetlere Göre Dağılımı</t>
  </si>
  <si>
    <t>Kurulan ve Kapanan Gerçek Kişi Ticari İşletmelerin Üç Büyük İl ve İktisadi Faaliyetlere Göre Dağılımı</t>
  </si>
  <si>
    <t>En Çok Yabancı Ortak Sermayeli Şirket Kuruluşu Yapılan İlk 20 İktisadi Faaliyet</t>
  </si>
  <si>
    <t>Kurulan ve Kapanan Şirketlerin Üç Büyük İl ve İktisadi Faaliyetlere Göre Dağılımı</t>
  </si>
  <si>
    <t>13-14</t>
  </si>
  <si>
    <t>15-16</t>
  </si>
  <si>
    <t>17-18</t>
  </si>
  <si>
    <t>20-21</t>
  </si>
  <si>
    <t>22-23</t>
  </si>
  <si>
    <t>24-25</t>
  </si>
  <si>
    <t>4-6</t>
  </si>
  <si>
    <t>Kurulan ve Kapanan Şirketlerin İktisadi Faaliyetlere Göre BirikimliDağılımı</t>
  </si>
  <si>
    <t>OCAK-HAZİRAN 2010</t>
  </si>
  <si>
    <t>35.14</t>
  </si>
  <si>
    <t>Elektrik enerjisi ticareti</t>
  </si>
  <si>
    <t>64.20</t>
  </si>
  <si>
    <t>Holding şirketlerinin faaliyetleri</t>
  </si>
  <si>
    <t>73.11</t>
  </si>
  <si>
    <t>Reklam ajanslarının faaliyetleri</t>
  </si>
  <si>
    <t>08.99</t>
  </si>
  <si>
    <t>Başka yerde sınıflandırılmamış diğer madencilik ve taşocaklçılığı</t>
  </si>
  <si>
    <t>41.10</t>
  </si>
  <si>
    <t>İnşaat projelerinin geliştirilmesi</t>
  </si>
  <si>
    <t>66.22</t>
  </si>
  <si>
    <t>Sigorta acentelerinin ve brokerların faaliyetleri</t>
  </si>
  <si>
    <t>2010 HAZİRAN (BİR AYLIK)</t>
  </si>
  <si>
    <t>2009  HAZİRAN (BİR AYLIK)</t>
  </si>
  <si>
    <t>Hindistan</t>
  </si>
  <si>
    <t>Danimarka</t>
  </si>
  <si>
    <t>Cezayir</t>
  </si>
  <si>
    <t>Etiyopya</t>
  </si>
  <si>
    <t>Bosna Hersek</t>
  </si>
  <si>
    <t>Portekiz</t>
  </si>
  <si>
    <t>Singapur</t>
  </si>
  <si>
    <t>Norveç</t>
  </si>
  <si>
    <t>Kenya</t>
  </si>
  <si>
    <t>Japonya</t>
  </si>
  <si>
    <t>Estonya</t>
  </si>
  <si>
    <t>Belçika</t>
  </si>
  <si>
    <t>Brezilya</t>
  </si>
  <si>
    <t>Fas</t>
  </si>
  <si>
    <t>Meksika</t>
  </si>
  <si>
    <t>K.K.T.C.</t>
  </si>
  <si>
    <t>08.99 -Başka yerde sınıflandırılmamış diğer madencilik ve taş ocakçılığı</t>
  </si>
  <si>
    <t>46.76 -Diğer ara ürünlerin toptan ticareti</t>
  </si>
  <si>
    <t>47.74 -Belirli bir mala tahsis edilmiş mağazalarda tıbbi ve ortopedik ürünlerin perakende ticareti</t>
  </si>
  <si>
    <t>50.20 -Deniz ve kıyı sularında yük taşımacılığı</t>
  </si>
  <si>
    <t>71.12 -Mühendislik faaliyetleri ve ilgili teknik danışmanlık</t>
  </si>
  <si>
    <t>Başka yerde sınıflandırılmamış kara taşımacılığı ile yapılan diğer yolcu taşımacılığı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</si>
</sst>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>
        <color rgb="FF000000"/>
      </top>
      <bottom/>
    </border>
    <border>
      <left style="medium"/>
      <right/>
      <top style="medium">
        <color rgb="FF000000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8" fillId="33" borderId="10" xfId="0" applyFont="1" applyFill="1" applyBorder="1" applyAlignment="1">
      <alignment horizontal="center"/>
    </xf>
    <xf numFmtId="0" fontId="78" fillId="34" borderId="11" xfId="0" applyFont="1" applyFill="1" applyBorder="1" applyAlignment="1">
      <alignment wrapText="1"/>
    </xf>
    <xf numFmtId="0" fontId="78" fillId="33" borderId="11" xfId="0" applyFont="1" applyFill="1" applyBorder="1" applyAlignment="1">
      <alignment wrapText="1"/>
    </xf>
    <xf numFmtId="0" fontId="78" fillId="34" borderId="12" xfId="0" applyFont="1" applyFill="1" applyBorder="1" applyAlignment="1">
      <alignment wrapText="1"/>
    </xf>
    <xf numFmtId="0" fontId="7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72" fontId="80" fillId="0" borderId="0" xfId="0" applyNumberFormat="1" applyFont="1" applyAlignment="1">
      <alignment/>
    </xf>
    <xf numFmtId="0" fontId="80" fillId="0" borderId="0" xfId="0" applyFont="1" applyAlignment="1">
      <alignment/>
    </xf>
    <xf numFmtId="3" fontId="81" fillId="35" borderId="13" xfId="0" applyNumberFormat="1" applyFont="1" applyFill="1" applyBorder="1" applyAlignment="1">
      <alignment horizontal="center"/>
    </xf>
    <xf numFmtId="3" fontId="81" fillId="35" borderId="14" xfId="0" applyNumberFormat="1" applyFont="1" applyFill="1" applyBorder="1" applyAlignment="1">
      <alignment horizontal="center"/>
    </xf>
    <xf numFmtId="3" fontId="82" fillId="35" borderId="15" xfId="0" applyNumberFormat="1" applyFont="1" applyFill="1" applyBorder="1" applyAlignment="1">
      <alignment/>
    </xf>
    <xf numFmtId="3" fontId="82" fillId="35" borderId="15" xfId="0" applyNumberFormat="1" applyFont="1" applyFill="1" applyBorder="1" applyAlignment="1">
      <alignment horizontal="center" vertical="center"/>
    </xf>
    <xf numFmtId="3" fontId="82" fillId="35" borderId="15" xfId="0" applyNumberFormat="1" applyFont="1" applyFill="1" applyBorder="1" applyAlignment="1">
      <alignment/>
    </xf>
    <xf numFmtId="3" fontId="82" fillId="35" borderId="16" xfId="0" applyNumberFormat="1" applyFont="1" applyFill="1" applyBorder="1" applyAlignment="1">
      <alignment/>
    </xf>
    <xf numFmtId="3" fontId="81" fillId="35" borderId="15" xfId="0" applyNumberFormat="1" applyFont="1" applyFill="1" applyBorder="1" applyAlignment="1">
      <alignment horizontal="center"/>
    </xf>
    <xf numFmtId="3" fontId="81" fillId="35" borderId="15" xfId="0" applyNumberFormat="1" applyFont="1" applyFill="1" applyBorder="1" applyAlignment="1">
      <alignment/>
    </xf>
    <xf numFmtId="3" fontId="81" fillId="35" borderId="16" xfId="0" applyNumberFormat="1" applyFont="1" applyFill="1" applyBorder="1" applyAlignment="1">
      <alignment horizontal="center"/>
    </xf>
    <xf numFmtId="2" fontId="80" fillId="0" borderId="0" xfId="0" applyNumberFormat="1" applyFont="1" applyAlignment="1">
      <alignment/>
    </xf>
    <xf numFmtId="3" fontId="81" fillId="35" borderId="17" xfId="0" applyNumberFormat="1" applyFont="1" applyFill="1" applyBorder="1" applyAlignment="1">
      <alignment horizontal="center"/>
    </xf>
    <xf numFmtId="3" fontId="81" fillId="35" borderId="17" xfId="0" applyNumberFormat="1" applyFont="1" applyFill="1" applyBorder="1" applyAlignment="1">
      <alignment/>
    </xf>
    <xf numFmtId="3" fontId="81" fillId="35" borderId="18" xfId="0" applyNumberFormat="1" applyFont="1" applyFill="1" applyBorder="1" applyAlignment="1">
      <alignment horizontal="center"/>
    </xf>
    <xf numFmtId="3" fontId="83" fillId="35" borderId="19" xfId="0" applyNumberFormat="1" applyFont="1" applyFill="1" applyBorder="1" applyAlignment="1">
      <alignment/>
    </xf>
    <xf numFmtId="3" fontId="84" fillId="35" borderId="20" xfId="0" applyNumberFormat="1" applyFont="1" applyFill="1" applyBorder="1" applyAlignment="1">
      <alignment horizontal="right"/>
    </xf>
    <xf numFmtId="3" fontId="84" fillId="35" borderId="21" xfId="0" applyNumberFormat="1" applyFont="1" applyFill="1" applyBorder="1" applyAlignment="1">
      <alignment/>
    </xf>
    <xf numFmtId="3" fontId="84" fillId="35" borderId="21" xfId="0" applyNumberFormat="1" applyFont="1" applyFill="1" applyBorder="1" applyAlignment="1">
      <alignment horizontal="right"/>
    </xf>
    <xf numFmtId="3" fontId="84" fillId="35" borderId="22" xfId="0" applyNumberFormat="1" applyFont="1" applyFill="1" applyBorder="1" applyAlignment="1">
      <alignment horizontal="right"/>
    </xf>
    <xf numFmtId="0" fontId="85" fillId="0" borderId="0" xfId="0" applyFont="1" applyAlignment="1">
      <alignment/>
    </xf>
    <xf numFmtId="2" fontId="85" fillId="0" borderId="0" xfId="0" applyNumberFormat="1" applyFont="1" applyAlignment="1">
      <alignment/>
    </xf>
    <xf numFmtId="172" fontId="85" fillId="0" borderId="0" xfId="0" applyNumberFormat="1" applyFont="1" applyAlignment="1">
      <alignment/>
    </xf>
    <xf numFmtId="3" fontId="84" fillId="35" borderId="23" xfId="0" applyNumberFormat="1" applyFont="1" applyFill="1" applyBorder="1" applyAlignment="1">
      <alignment horizontal="right"/>
    </xf>
    <xf numFmtId="3" fontId="84" fillId="35" borderId="15" xfId="0" applyNumberFormat="1" applyFont="1" applyFill="1" applyBorder="1" applyAlignment="1">
      <alignment/>
    </xf>
    <xf numFmtId="3" fontId="84" fillId="35" borderId="15" xfId="0" applyNumberFormat="1" applyFont="1" applyFill="1" applyBorder="1" applyAlignment="1">
      <alignment horizontal="right"/>
    </xf>
    <xf numFmtId="3" fontId="84" fillId="35" borderId="16" xfId="0" applyNumberFormat="1" applyFont="1" applyFill="1" applyBorder="1" applyAlignment="1">
      <alignment horizontal="right"/>
    </xf>
    <xf numFmtId="3" fontId="83" fillId="35" borderId="24" xfId="0" applyNumberFormat="1" applyFont="1" applyFill="1" applyBorder="1" applyAlignment="1">
      <alignment/>
    </xf>
    <xf numFmtId="3" fontId="84" fillId="35" borderId="25" xfId="0" applyNumberFormat="1" applyFont="1" applyFill="1" applyBorder="1" applyAlignment="1">
      <alignment horizontal="right"/>
    </xf>
    <xf numFmtId="3" fontId="84" fillId="35" borderId="17" xfId="0" applyNumberFormat="1" applyFont="1" applyFill="1" applyBorder="1" applyAlignment="1">
      <alignment/>
    </xf>
    <xf numFmtId="3" fontId="84" fillId="35" borderId="17" xfId="0" applyNumberFormat="1" applyFont="1" applyFill="1" applyBorder="1" applyAlignment="1">
      <alignment horizontal="right"/>
    </xf>
    <xf numFmtId="3" fontId="84" fillId="35" borderId="18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/>
    </xf>
    <xf numFmtId="3" fontId="84" fillId="36" borderId="26" xfId="0" applyNumberFormat="1" applyFont="1" applyFill="1" applyBorder="1" applyAlignment="1">
      <alignment horizontal="right"/>
    </xf>
    <xf numFmtId="3" fontId="84" fillId="36" borderId="13" xfId="0" applyNumberFormat="1" applyFont="1" applyFill="1" applyBorder="1" applyAlignment="1">
      <alignment/>
    </xf>
    <xf numFmtId="3" fontId="84" fillId="36" borderId="13" xfId="0" applyNumberFormat="1" applyFont="1" applyFill="1" applyBorder="1" applyAlignment="1">
      <alignment horizontal="right"/>
    </xf>
    <xf numFmtId="3" fontId="84" fillId="36" borderId="14" xfId="0" applyNumberFormat="1" applyFont="1" applyFill="1" applyBorder="1" applyAlignment="1">
      <alignment horizontal="right"/>
    </xf>
    <xf numFmtId="3" fontId="84" fillId="36" borderId="23" xfId="0" applyNumberFormat="1" applyFont="1" applyFill="1" applyBorder="1" applyAlignment="1">
      <alignment horizontal="right"/>
    </xf>
    <xf numFmtId="3" fontId="84" fillId="36" borderId="15" xfId="0" applyNumberFormat="1" applyFont="1" applyFill="1" applyBorder="1" applyAlignment="1">
      <alignment/>
    </xf>
    <xf numFmtId="3" fontId="84" fillId="36" borderId="15" xfId="0" applyNumberFormat="1" applyFont="1" applyFill="1" applyBorder="1" applyAlignment="1">
      <alignment horizontal="right"/>
    </xf>
    <xf numFmtId="3" fontId="80" fillId="36" borderId="15" xfId="0" applyNumberFormat="1" applyFont="1" applyFill="1" applyBorder="1" applyAlignment="1">
      <alignment horizontal="right"/>
    </xf>
    <xf numFmtId="3" fontId="80" fillId="36" borderId="15" xfId="0" applyNumberFormat="1" applyFont="1" applyFill="1" applyBorder="1" applyAlignment="1">
      <alignment/>
    </xf>
    <xf numFmtId="3" fontId="80" fillId="36" borderId="16" xfId="0" applyNumberFormat="1" applyFont="1" applyFill="1" applyBorder="1" applyAlignment="1">
      <alignment horizontal="right"/>
    </xf>
    <xf numFmtId="3" fontId="84" fillId="36" borderId="16" xfId="0" applyNumberFormat="1" applyFont="1" applyFill="1" applyBorder="1" applyAlignment="1">
      <alignment horizontal="right"/>
    </xf>
    <xf numFmtId="3" fontId="80" fillId="0" borderId="0" xfId="0" applyNumberFormat="1" applyFont="1" applyAlignment="1">
      <alignment/>
    </xf>
    <xf numFmtId="3" fontId="83" fillId="33" borderId="24" xfId="0" applyNumberFormat="1" applyFont="1" applyFill="1" applyBorder="1" applyAlignment="1">
      <alignment/>
    </xf>
    <xf numFmtId="3" fontId="84" fillId="36" borderId="25" xfId="0" applyNumberFormat="1" applyFont="1" applyFill="1" applyBorder="1" applyAlignment="1">
      <alignment horizontal="right"/>
    </xf>
    <xf numFmtId="3" fontId="84" fillId="36" borderId="17" xfId="0" applyNumberFormat="1" applyFont="1" applyFill="1" applyBorder="1" applyAlignment="1">
      <alignment/>
    </xf>
    <xf numFmtId="3" fontId="84" fillId="36" borderId="17" xfId="0" applyNumberFormat="1" applyFont="1" applyFill="1" applyBorder="1" applyAlignment="1">
      <alignment horizontal="right"/>
    </xf>
    <xf numFmtId="3" fontId="80" fillId="36" borderId="17" xfId="0" applyNumberFormat="1" applyFont="1" applyFill="1" applyBorder="1" applyAlignment="1">
      <alignment horizontal="right"/>
    </xf>
    <xf numFmtId="3" fontId="80" fillId="36" borderId="18" xfId="0" applyNumberFormat="1" applyFont="1" applyFill="1" applyBorder="1" applyAlignment="1">
      <alignment horizontal="right"/>
    </xf>
    <xf numFmtId="3" fontId="84" fillId="36" borderId="18" xfId="0" applyNumberFormat="1" applyFont="1" applyFill="1" applyBorder="1" applyAlignment="1">
      <alignment horizontal="right"/>
    </xf>
    <xf numFmtId="3" fontId="80" fillId="36" borderId="23" xfId="0" applyNumberFormat="1" applyFont="1" applyFill="1" applyBorder="1" applyAlignment="1">
      <alignment horizontal="right"/>
    </xf>
    <xf numFmtId="3" fontId="80" fillId="36" borderId="25" xfId="0" applyNumberFormat="1" applyFont="1" applyFill="1" applyBorder="1" applyAlignment="1">
      <alignment horizontal="right"/>
    </xf>
    <xf numFmtId="3" fontId="80" fillId="36" borderId="17" xfId="0" applyNumberFormat="1" applyFont="1" applyFill="1" applyBorder="1" applyAlignment="1">
      <alignment/>
    </xf>
    <xf numFmtId="3" fontId="83" fillId="0" borderId="27" xfId="0" applyNumberFormat="1" applyFont="1" applyFill="1" applyBorder="1" applyAlignment="1">
      <alignment/>
    </xf>
    <xf numFmtId="3" fontId="80" fillId="36" borderId="0" xfId="0" applyNumberFormat="1" applyFont="1" applyFill="1" applyBorder="1" applyAlignment="1">
      <alignment horizontal="right"/>
    </xf>
    <xf numFmtId="3" fontId="80" fillId="36" borderId="0" xfId="0" applyNumberFormat="1" applyFont="1" applyFill="1" applyBorder="1" applyAlignment="1">
      <alignment/>
    </xf>
    <xf numFmtId="3" fontId="84" fillId="36" borderId="0" xfId="0" applyNumberFormat="1" applyFont="1" applyFill="1" applyBorder="1" applyAlignment="1">
      <alignment horizontal="right"/>
    </xf>
    <xf numFmtId="3" fontId="84" fillId="36" borderId="0" xfId="0" applyNumberFormat="1" applyFont="1" applyFill="1" applyBorder="1" applyAlignment="1">
      <alignment/>
    </xf>
    <xf numFmtId="0" fontId="80" fillId="36" borderId="0" xfId="0" applyFont="1" applyFill="1" applyAlignment="1">
      <alignment/>
    </xf>
    <xf numFmtId="0" fontId="86" fillId="0" borderId="0" xfId="0" applyFont="1" applyAlignment="1">
      <alignment/>
    </xf>
    <xf numFmtId="1" fontId="80" fillId="0" borderId="0" xfId="0" applyNumberFormat="1" applyFont="1" applyAlignment="1">
      <alignment/>
    </xf>
    <xf numFmtId="0" fontId="87" fillId="0" borderId="0" xfId="0" applyFont="1" applyAlignment="1">
      <alignment/>
    </xf>
    <xf numFmtId="173" fontId="8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88" fillId="35" borderId="29" xfId="0" applyFont="1" applyFill="1" applyBorder="1" applyAlignment="1">
      <alignment horizontal="center" vertical="center" wrapText="1"/>
    </xf>
    <xf numFmtId="0" fontId="88" fillId="35" borderId="29" xfId="0" applyFont="1" applyFill="1" applyBorder="1" applyAlignment="1">
      <alignment horizontal="center" vertical="center"/>
    </xf>
    <xf numFmtId="0" fontId="88" fillId="35" borderId="30" xfId="0" applyFont="1" applyFill="1" applyBorder="1" applyAlignment="1">
      <alignment wrapText="1"/>
    </xf>
    <xf numFmtId="3" fontId="88" fillId="35" borderId="31" xfId="0" applyNumberFormat="1" applyFont="1" applyFill="1" applyBorder="1" applyAlignment="1">
      <alignment horizontal="right"/>
    </xf>
    <xf numFmtId="3" fontId="88" fillId="35" borderId="32" xfId="0" applyNumberFormat="1" applyFont="1" applyFill="1" applyBorder="1" applyAlignment="1">
      <alignment horizontal="right"/>
    </xf>
    <xf numFmtId="0" fontId="89" fillId="36" borderId="20" xfId="0" applyFont="1" applyFill="1" applyBorder="1" applyAlignment="1">
      <alignment wrapText="1"/>
    </xf>
    <xf numFmtId="3" fontId="89" fillId="36" borderId="21" xfId="0" applyNumberFormat="1" applyFont="1" applyFill="1" applyBorder="1" applyAlignment="1">
      <alignment horizontal="right"/>
    </xf>
    <xf numFmtId="3" fontId="90" fillId="36" borderId="21" xfId="0" applyNumberFormat="1" applyFont="1" applyFill="1" applyBorder="1" applyAlignment="1">
      <alignment/>
    </xf>
    <xf numFmtId="3" fontId="90" fillId="36" borderId="21" xfId="0" applyNumberFormat="1" applyFont="1" applyFill="1" applyBorder="1" applyAlignment="1">
      <alignment horizontal="right"/>
    </xf>
    <xf numFmtId="0" fontId="89" fillId="36" borderId="23" xfId="0" applyFont="1" applyFill="1" applyBorder="1" applyAlignment="1">
      <alignment wrapText="1"/>
    </xf>
    <xf numFmtId="3" fontId="89" fillId="36" borderId="15" xfId="0" applyNumberFormat="1" applyFont="1" applyFill="1" applyBorder="1" applyAlignment="1">
      <alignment horizontal="right"/>
    </xf>
    <xf numFmtId="3" fontId="90" fillId="36" borderId="15" xfId="0" applyNumberFormat="1" applyFont="1" applyFill="1" applyBorder="1" applyAlignment="1">
      <alignment/>
    </xf>
    <xf numFmtId="3" fontId="90" fillId="36" borderId="15" xfId="0" applyNumberFormat="1" applyFont="1" applyFill="1" applyBorder="1" applyAlignment="1">
      <alignment horizontal="right"/>
    </xf>
    <xf numFmtId="0" fontId="89" fillId="36" borderId="25" xfId="0" applyFont="1" applyFill="1" applyBorder="1" applyAlignment="1">
      <alignment wrapText="1"/>
    </xf>
    <xf numFmtId="3" fontId="89" fillId="36" borderId="17" xfId="0" applyNumberFormat="1" applyFont="1" applyFill="1" applyBorder="1" applyAlignment="1">
      <alignment horizontal="right"/>
    </xf>
    <xf numFmtId="3" fontId="90" fillId="36" borderId="17" xfId="0" applyNumberFormat="1" applyFont="1" applyFill="1" applyBorder="1" applyAlignment="1">
      <alignment horizontal="right"/>
    </xf>
    <xf numFmtId="14" fontId="79" fillId="0" borderId="0" xfId="0" applyNumberFormat="1" applyFont="1" applyAlignment="1">
      <alignment/>
    </xf>
    <xf numFmtId="1" fontId="89" fillId="36" borderId="0" xfId="0" applyNumberFormat="1" applyFont="1" applyFill="1" applyBorder="1" applyAlignment="1">
      <alignment horizontal="right"/>
    </xf>
    <xf numFmtId="1" fontId="90" fillId="36" borderId="0" xfId="0" applyNumberFormat="1" applyFont="1" applyFill="1" applyBorder="1" applyAlignment="1">
      <alignment horizontal="right"/>
    </xf>
    <xf numFmtId="0" fontId="9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8" fillId="35" borderId="33" xfId="0" applyFont="1" applyFill="1" applyBorder="1" applyAlignment="1">
      <alignment wrapText="1"/>
    </xf>
    <xf numFmtId="3" fontId="88" fillId="35" borderId="10" xfId="0" applyNumberFormat="1" applyFont="1" applyFill="1" applyBorder="1" applyAlignment="1">
      <alignment horizontal="right"/>
    </xf>
    <xf numFmtId="0" fontId="89" fillId="36" borderId="26" xfId="0" applyFont="1" applyFill="1" applyBorder="1" applyAlignment="1">
      <alignment wrapText="1"/>
    </xf>
    <xf numFmtId="3" fontId="89" fillId="36" borderId="13" xfId="0" applyNumberFormat="1" applyFont="1" applyFill="1" applyBorder="1" applyAlignment="1">
      <alignment horizontal="right"/>
    </xf>
    <xf numFmtId="3" fontId="90" fillId="36" borderId="13" xfId="0" applyNumberFormat="1" applyFont="1" applyFill="1" applyBorder="1" applyAlignment="1">
      <alignment/>
    </xf>
    <xf numFmtId="3" fontId="90" fillId="36" borderId="13" xfId="0" applyNumberFormat="1" applyFont="1" applyFill="1" applyBorder="1" applyAlignment="1">
      <alignment horizontal="right"/>
    </xf>
    <xf numFmtId="3" fontId="90" fillId="36" borderId="14" xfId="0" applyNumberFormat="1" applyFont="1" applyFill="1" applyBorder="1" applyAlignment="1">
      <alignment/>
    </xf>
    <xf numFmtId="3" fontId="90" fillId="36" borderId="16" xfId="0" applyNumberFormat="1" applyFont="1" applyFill="1" applyBorder="1" applyAlignment="1">
      <alignment/>
    </xf>
    <xf numFmtId="3" fontId="90" fillId="36" borderId="34" xfId="0" applyNumberFormat="1" applyFont="1" applyFill="1" applyBorder="1" applyAlignment="1">
      <alignment/>
    </xf>
    <xf numFmtId="3" fontId="90" fillId="36" borderId="35" xfId="0" applyNumberFormat="1" applyFont="1" applyFill="1" applyBorder="1" applyAlignment="1">
      <alignment/>
    </xf>
    <xf numFmtId="3" fontId="90" fillId="36" borderId="36" xfId="0" applyNumberFormat="1" applyFont="1" applyFill="1" applyBorder="1" applyAlignment="1">
      <alignment/>
    </xf>
    <xf numFmtId="3" fontId="90" fillId="36" borderId="37" xfId="0" applyNumberFormat="1" applyFont="1" applyFill="1" applyBorder="1" applyAlignment="1">
      <alignment/>
    </xf>
    <xf numFmtId="0" fontId="89" fillId="36" borderId="0" xfId="0" applyFont="1" applyFill="1" applyBorder="1" applyAlignment="1">
      <alignment horizontal="center" wrapText="1"/>
    </xf>
    <xf numFmtId="0" fontId="92" fillId="0" borderId="0" xfId="0" applyFont="1" applyBorder="1" applyAlignment="1">
      <alignment/>
    </xf>
    <xf numFmtId="0" fontId="93" fillId="0" borderId="0" xfId="0" applyFont="1" applyAlignment="1">
      <alignment/>
    </xf>
    <xf numFmtId="0" fontId="76" fillId="33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/>
    </xf>
    <xf numFmtId="4" fontId="76" fillId="33" borderId="15" xfId="0" applyNumberFormat="1" applyFont="1" applyFill="1" applyBorder="1" applyAlignment="1">
      <alignment/>
    </xf>
    <xf numFmtId="0" fontId="92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76" fillId="33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76" fillId="33" borderId="15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76" fillId="33" borderId="15" xfId="0" applyNumberFormat="1" applyFont="1" applyFill="1" applyBorder="1" applyAlignment="1">
      <alignment horizontal="center"/>
    </xf>
    <xf numFmtId="0" fontId="95" fillId="0" borderId="0" xfId="0" applyFont="1" applyAlignment="1">
      <alignment horizontal="left"/>
    </xf>
    <xf numFmtId="0" fontId="0" fillId="36" borderId="0" xfId="0" applyFill="1" applyAlignment="1">
      <alignment horizontal="center"/>
    </xf>
    <xf numFmtId="0" fontId="0" fillId="0" borderId="0" xfId="0" applyAlignment="1">
      <alignment horizontal="left"/>
    </xf>
    <xf numFmtId="0" fontId="95" fillId="0" borderId="0" xfId="0" applyFont="1" applyAlignment="1">
      <alignment horizontal="center"/>
    </xf>
    <xf numFmtId="0" fontId="91" fillId="0" borderId="0" xfId="0" applyFont="1" applyBorder="1" applyAlignment="1">
      <alignment/>
    </xf>
    <xf numFmtId="0" fontId="0" fillId="33" borderId="26" xfId="0" applyFill="1" applyBorder="1" applyAlignment="1">
      <alignment/>
    </xf>
    <xf numFmtId="0" fontId="76" fillId="37" borderId="23" xfId="0" applyFont="1" applyFill="1" applyBorder="1" applyAlignment="1">
      <alignment/>
    </xf>
    <xf numFmtId="0" fontId="76" fillId="33" borderId="23" xfId="0" applyFont="1" applyFill="1" applyBorder="1" applyAlignment="1">
      <alignment/>
    </xf>
    <xf numFmtId="0" fontId="76" fillId="37" borderId="38" xfId="0" applyFont="1" applyFill="1" applyBorder="1" applyAlignment="1">
      <alignment/>
    </xf>
    <xf numFmtId="0" fontId="76" fillId="33" borderId="38" xfId="0" applyFont="1" applyFill="1" applyBorder="1" applyAlignment="1">
      <alignment/>
    </xf>
    <xf numFmtId="0" fontId="76" fillId="33" borderId="2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7" borderId="39" xfId="0" applyFont="1" applyFill="1" applyBorder="1" applyAlignment="1">
      <alignment horizontal="left" vertical="center"/>
    </xf>
    <xf numFmtId="1" fontId="1" fillId="36" borderId="40" xfId="0" applyNumberFormat="1" applyFont="1" applyFill="1" applyBorder="1" applyAlignment="1">
      <alignment vertical="top"/>
    </xf>
    <xf numFmtId="1" fontId="1" fillId="36" borderId="41" xfId="0" applyNumberFormat="1" applyFont="1" applyFill="1" applyBorder="1" applyAlignment="1">
      <alignment vertical="top"/>
    </xf>
    <xf numFmtId="1" fontId="1" fillId="36" borderId="42" xfId="0" applyNumberFormat="1" applyFont="1" applyFill="1" applyBorder="1" applyAlignment="1">
      <alignment vertical="top"/>
    </xf>
    <xf numFmtId="0" fontId="53" fillId="33" borderId="39" xfId="0" applyFont="1" applyFill="1" applyBorder="1" applyAlignment="1">
      <alignment horizontal="left" vertical="center"/>
    </xf>
    <xf numFmtId="1" fontId="1" fillId="36" borderId="43" xfId="0" applyNumberFormat="1" applyFont="1" applyFill="1" applyBorder="1" applyAlignment="1">
      <alignment vertical="top"/>
    </xf>
    <xf numFmtId="1" fontId="1" fillId="36" borderId="15" xfId="0" applyNumberFormat="1" applyFont="1" applyFill="1" applyBorder="1" applyAlignment="1">
      <alignment vertical="top"/>
    </xf>
    <xf numFmtId="1" fontId="1" fillId="36" borderId="44" xfId="0" applyNumberFormat="1" applyFont="1" applyFill="1" applyBorder="1" applyAlignment="1">
      <alignment vertical="top"/>
    </xf>
    <xf numFmtId="0" fontId="53" fillId="37" borderId="45" xfId="0" applyFont="1" applyFill="1" applyBorder="1" applyAlignment="1">
      <alignment horizontal="left" vertical="center"/>
    </xf>
    <xf numFmtId="3" fontId="41" fillId="33" borderId="46" xfId="0" applyNumberFormat="1" applyFont="1" applyFill="1" applyBorder="1" applyAlignment="1">
      <alignment horizontal="left" vertical="center"/>
    </xf>
    <xf numFmtId="3" fontId="39" fillId="33" borderId="47" xfId="0" applyNumberFormat="1" applyFont="1" applyFill="1" applyBorder="1" applyAlignment="1">
      <alignment vertical="top"/>
    </xf>
    <xf numFmtId="3" fontId="39" fillId="33" borderId="48" xfId="0" applyNumberFormat="1" applyFont="1" applyFill="1" applyBorder="1" applyAlignment="1">
      <alignment vertical="top"/>
    </xf>
    <xf numFmtId="3" fontId="39" fillId="33" borderId="49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54" fillId="36" borderId="40" xfId="0" applyNumberFormat="1" applyFont="1" applyFill="1" applyBorder="1" applyAlignment="1">
      <alignment vertical="top"/>
    </xf>
    <xf numFmtId="1" fontId="54" fillId="36" borderId="41" xfId="0" applyNumberFormat="1" applyFont="1" applyFill="1" applyBorder="1" applyAlignment="1">
      <alignment vertical="top"/>
    </xf>
    <xf numFmtId="1" fontId="54" fillId="36" borderId="42" xfId="0" applyNumberFormat="1" applyFont="1" applyFill="1" applyBorder="1" applyAlignment="1">
      <alignment vertical="top"/>
    </xf>
    <xf numFmtId="1" fontId="54" fillId="36" borderId="43" xfId="0" applyNumberFormat="1" applyFont="1" applyFill="1" applyBorder="1" applyAlignment="1">
      <alignment vertical="top"/>
    </xf>
    <xf numFmtId="1" fontId="54" fillId="36" borderId="15" xfId="0" applyNumberFormat="1" applyFont="1" applyFill="1" applyBorder="1" applyAlignment="1">
      <alignment vertical="top"/>
    </xf>
    <xf numFmtId="1" fontId="54" fillId="36" borderId="44" xfId="0" applyNumberFormat="1" applyFont="1" applyFill="1" applyBorder="1" applyAlignment="1">
      <alignment vertical="top"/>
    </xf>
    <xf numFmtId="3" fontId="48" fillId="33" borderId="47" xfId="0" applyNumberFormat="1" applyFont="1" applyFill="1" applyBorder="1" applyAlignment="1">
      <alignment vertical="top"/>
    </xf>
    <xf numFmtId="3" fontId="48" fillId="33" borderId="48" xfId="0" applyNumberFormat="1" applyFont="1" applyFill="1" applyBorder="1" applyAlignment="1">
      <alignment vertical="top"/>
    </xf>
    <xf numFmtId="3" fontId="48" fillId="33" borderId="50" xfId="0" applyNumberFormat="1" applyFont="1" applyFill="1" applyBorder="1" applyAlignment="1">
      <alignment vertical="top"/>
    </xf>
    <xf numFmtId="3" fontId="48" fillId="33" borderId="49" xfId="0" applyNumberFormat="1" applyFont="1" applyFill="1" applyBorder="1" applyAlignment="1">
      <alignment vertical="top"/>
    </xf>
    <xf numFmtId="0" fontId="0" fillId="0" borderId="0" xfId="0" applyBorder="1" applyAlignment="1">
      <alignment wrapText="1"/>
    </xf>
    <xf numFmtId="1" fontId="88" fillId="35" borderId="31" xfId="0" applyNumberFormat="1" applyFont="1" applyFill="1" applyBorder="1" applyAlignment="1">
      <alignment horizontal="right"/>
    </xf>
    <xf numFmtId="1" fontId="88" fillId="35" borderId="32" xfId="0" applyNumberFormat="1" applyFont="1" applyFill="1" applyBorder="1" applyAlignment="1">
      <alignment horizontal="right"/>
    </xf>
    <xf numFmtId="3" fontId="90" fillId="36" borderId="16" xfId="0" applyNumberFormat="1" applyFont="1" applyFill="1" applyBorder="1" applyAlignment="1">
      <alignment horizontal="right"/>
    </xf>
    <xf numFmtId="3" fontId="90" fillId="36" borderId="22" xfId="0" applyNumberFormat="1" applyFont="1" applyFill="1" applyBorder="1" applyAlignment="1">
      <alignment horizontal="right"/>
    </xf>
    <xf numFmtId="0" fontId="88" fillId="33" borderId="25" xfId="0" applyFont="1" applyFill="1" applyBorder="1" applyAlignment="1">
      <alignment horizontal="right" wrapText="1"/>
    </xf>
    <xf numFmtId="3" fontId="89" fillId="33" borderId="17" xfId="0" applyNumberFormat="1" applyFont="1" applyFill="1" applyBorder="1" applyAlignment="1">
      <alignment horizontal="right"/>
    </xf>
    <xf numFmtId="14" fontId="86" fillId="0" borderId="0" xfId="0" applyNumberFormat="1" applyFont="1" applyAlignment="1">
      <alignment/>
    </xf>
    <xf numFmtId="0" fontId="0" fillId="33" borderId="15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7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3" borderId="15" xfId="0" applyFill="1" applyBorder="1" applyAlignment="1">
      <alignment vertical="center" wrapText="1"/>
    </xf>
    <xf numFmtId="0" fontId="0" fillId="37" borderId="15" xfId="0" applyFill="1" applyBorder="1" applyAlignment="1">
      <alignment vertical="center" wrapText="1"/>
    </xf>
    <xf numFmtId="0" fontId="91" fillId="0" borderId="51" xfId="0" applyFont="1" applyBorder="1" applyAlignment="1">
      <alignment wrapText="1"/>
    </xf>
    <xf numFmtId="0" fontId="13" fillId="0" borderId="15" xfId="48" applyFont="1" applyBorder="1" applyAlignment="1" applyProtection="1">
      <alignment horizontal="right" wrapText="1"/>
      <protection/>
    </xf>
    <xf numFmtId="0" fontId="0" fillId="0" borderId="15" xfId="0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6" fillId="0" borderId="51" xfId="0" applyFont="1" applyBorder="1" applyAlignment="1">
      <alignment wrapText="1"/>
    </xf>
    <xf numFmtId="3" fontId="76" fillId="33" borderId="15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 wrapText="1"/>
    </xf>
    <xf numFmtId="0" fontId="0" fillId="33" borderId="15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vertical="center" wrapText="1"/>
    </xf>
    <xf numFmtId="0" fontId="0" fillId="36" borderId="15" xfId="0" applyFont="1" applyFill="1" applyBorder="1" applyAlignment="1">
      <alignment horizontal="right" vertical="center" wrapText="1"/>
    </xf>
    <xf numFmtId="3" fontId="0" fillId="36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96" fillId="0" borderId="52" xfId="0" applyFont="1" applyBorder="1" applyAlignment="1">
      <alignment/>
    </xf>
    <xf numFmtId="0" fontId="0" fillId="36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4" fillId="37" borderId="53" xfId="0" applyFont="1" applyFill="1" applyBorder="1" applyAlignment="1">
      <alignment/>
    </xf>
    <xf numFmtId="0" fontId="0" fillId="37" borderId="27" xfId="0" applyFill="1" applyBorder="1" applyAlignment="1">
      <alignment/>
    </xf>
    <xf numFmtId="0" fontId="21" fillId="37" borderId="54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22" fillId="37" borderId="55" xfId="0" applyFont="1" applyFill="1" applyBorder="1" applyAlignment="1">
      <alignment horizontal="center" vertical="center" wrapText="1"/>
    </xf>
    <xf numFmtId="49" fontId="22" fillId="37" borderId="10" xfId="0" applyNumberFormat="1" applyFont="1" applyFill="1" applyBorder="1" applyAlignment="1" quotePrefix="1">
      <alignment horizontal="center" vertical="center"/>
    </xf>
    <xf numFmtId="0" fontId="14" fillId="37" borderId="19" xfId="0" applyFont="1" applyFill="1" applyBorder="1" applyAlignment="1">
      <alignment horizontal="center"/>
    </xf>
    <xf numFmtId="49" fontId="22" fillId="37" borderId="10" xfId="0" applyNumberFormat="1" applyFont="1" applyFill="1" applyBorder="1" applyAlignment="1">
      <alignment horizontal="center" vertical="center"/>
    </xf>
    <xf numFmtId="0" fontId="14" fillId="37" borderId="19" xfId="0" applyFont="1" applyFill="1" applyBorder="1" applyAlignment="1" quotePrefix="1">
      <alignment horizontal="center" vertical="top"/>
    </xf>
    <xf numFmtId="0" fontId="0" fillId="37" borderId="19" xfId="0" applyFill="1" applyBorder="1" applyAlignment="1">
      <alignment/>
    </xf>
    <xf numFmtId="49" fontId="98" fillId="37" borderId="10" xfId="0" applyNumberFormat="1" applyFont="1" applyFill="1" applyBorder="1" applyAlignment="1">
      <alignment horizontal="center" vertical="center"/>
    </xf>
    <xf numFmtId="0" fontId="0" fillId="37" borderId="24" xfId="0" applyFill="1" applyBorder="1" applyAlignment="1">
      <alignment/>
    </xf>
    <xf numFmtId="0" fontId="96" fillId="37" borderId="28" xfId="0" applyFont="1" applyFill="1" applyBorder="1" applyAlignment="1">
      <alignment/>
    </xf>
    <xf numFmtId="49" fontId="96" fillId="37" borderId="29" xfId="0" applyNumberFormat="1" applyFont="1" applyFill="1" applyBorder="1" applyAlignment="1">
      <alignment horizontal="center"/>
    </xf>
    <xf numFmtId="0" fontId="73" fillId="37" borderId="0" xfId="48" applyFill="1" applyBorder="1" applyAlignment="1" applyProtection="1">
      <alignment/>
      <protection/>
    </xf>
    <xf numFmtId="0" fontId="73" fillId="37" borderId="0" xfId="48" applyFill="1" applyBorder="1" applyAlignment="1" applyProtection="1">
      <alignment wrapText="1"/>
      <protection/>
    </xf>
    <xf numFmtId="0" fontId="73" fillId="37" borderId="0" xfId="48" applyFill="1" applyBorder="1" applyAlignment="1" applyProtection="1">
      <alignment horizontal="left" wrapText="1"/>
      <protection/>
    </xf>
    <xf numFmtId="0" fontId="99" fillId="34" borderId="56" xfId="0" applyFont="1" applyFill="1" applyBorder="1" applyAlignment="1">
      <alignment/>
    </xf>
    <xf numFmtId="0" fontId="99" fillId="34" borderId="57" xfId="0" applyFont="1" applyFill="1" applyBorder="1" applyAlignment="1">
      <alignment/>
    </xf>
    <xf numFmtId="0" fontId="99" fillId="33" borderId="58" xfId="0" applyFont="1" applyFill="1" applyBorder="1" applyAlignment="1">
      <alignment wrapText="1"/>
    </xf>
    <xf numFmtId="0" fontId="99" fillId="33" borderId="59" xfId="0" applyFont="1" applyFill="1" applyBorder="1" applyAlignment="1">
      <alignment wrapText="1"/>
    </xf>
    <xf numFmtId="0" fontId="99" fillId="33" borderId="57" xfId="0" applyFont="1" applyFill="1" applyBorder="1" applyAlignment="1">
      <alignment wrapText="1"/>
    </xf>
    <xf numFmtId="0" fontId="99" fillId="34" borderId="30" xfId="0" applyFont="1" applyFill="1" applyBorder="1" applyAlignment="1">
      <alignment/>
    </xf>
    <xf numFmtId="0" fontId="99" fillId="33" borderId="30" xfId="0" applyFont="1" applyFill="1" applyBorder="1" applyAlignment="1">
      <alignment/>
    </xf>
    <xf numFmtId="0" fontId="99" fillId="34" borderId="24" xfId="0" applyFont="1" applyFill="1" applyBorder="1" applyAlignment="1">
      <alignment/>
    </xf>
    <xf numFmtId="0" fontId="0" fillId="0" borderId="26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horizontal="right" wrapText="1"/>
    </xf>
    <xf numFmtId="3" fontId="0" fillId="0" borderId="23" xfId="0" applyNumberForma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3" fontId="0" fillId="37" borderId="14" xfId="0" applyNumberFormat="1" applyFill="1" applyBorder="1" applyAlignment="1">
      <alignment horizontal="right" wrapText="1"/>
    </xf>
    <xf numFmtId="3" fontId="0" fillId="37" borderId="16" xfId="0" applyNumberFormat="1" applyFill="1" applyBorder="1" applyAlignment="1">
      <alignment horizontal="right" wrapText="1"/>
    </xf>
    <xf numFmtId="3" fontId="0" fillId="37" borderId="18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3" fontId="0" fillId="33" borderId="16" xfId="0" applyNumberFormat="1" applyFill="1" applyBorder="1" applyAlignment="1">
      <alignment horizontal="right" wrapText="1"/>
    </xf>
    <xf numFmtId="3" fontId="84" fillId="36" borderId="56" xfId="0" applyNumberFormat="1" applyFont="1" applyFill="1" applyBorder="1" applyAlignment="1">
      <alignment horizontal="right"/>
    </xf>
    <xf numFmtId="3" fontId="84" fillId="36" borderId="60" xfId="0" applyNumberFormat="1" applyFont="1" applyFill="1" applyBorder="1" applyAlignment="1">
      <alignment horizontal="right"/>
    </xf>
    <xf numFmtId="0" fontId="80" fillId="0" borderId="0" xfId="0" applyFont="1" applyBorder="1" applyAlignment="1">
      <alignment/>
    </xf>
    <xf numFmtId="3" fontId="80" fillId="36" borderId="54" xfId="0" applyNumberFormat="1" applyFont="1" applyFill="1" applyBorder="1" applyAlignment="1">
      <alignment horizontal="right"/>
    </xf>
    <xf numFmtId="3" fontId="90" fillId="36" borderId="22" xfId="0" applyNumberFormat="1" applyFont="1" applyFill="1" applyBorder="1" applyAlignment="1">
      <alignment/>
    </xf>
    <xf numFmtId="3" fontId="90" fillId="36" borderId="17" xfId="0" applyNumberFormat="1" applyFont="1" applyFill="1" applyBorder="1" applyAlignment="1">
      <alignment/>
    </xf>
    <xf numFmtId="3" fontId="89" fillId="36" borderId="61" xfId="0" applyNumberFormat="1" applyFont="1" applyFill="1" applyBorder="1" applyAlignment="1">
      <alignment horizontal="right"/>
    </xf>
    <xf numFmtId="3" fontId="89" fillId="36" borderId="34" xfId="0" applyNumberFormat="1" applyFont="1" applyFill="1" applyBorder="1" applyAlignment="1">
      <alignment horizontal="right"/>
    </xf>
    <xf numFmtId="3" fontId="89" fillId="33" borderId="18" xfId="0" applyNumberFormat="1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 wrapText="1"/>
    </xf>
    <xf numFmtId="3" fontId="0" fillId="36" borderId="15" xfId="0" applyNumberFormat="1" applyFont="1" applyFill="1" applyBorder="1" applyAlignment="1">
      <alignment horizontal="right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3" fontId="96" fillId="33" borderId="15" xfId="0" applyNumberFormat="1" applyFont="1" applyFill="1" applyBorder="1" applyAlignment="1">
      <alignment/>
    </xf>
    <xf numFmtId="3" fontId="76" fillId="33" borderId="15" xfId="0" applyNumberFormat="1" applyFont="1" applyFill="1" applyBorder="1" applyAlignment="1">
      <alignment/>
    </xf>
    <xf numFmtId="1" fontId="1" fillId="36" borderId="62" xfId="0" applyNumberFormat="1" applyFont="1" applyFill="1" applyBorder="1" applyAlignment="1">
      <alignment vertical="top"/>
    </xf>
    <xf numFmtId="1" fontId="1" fillId="36" borderId="63" xfId="0" applyNumberFormat="1" applyFont="1" applyFill="1" applyBorder="1" applyAlignment="1">
      <alignment vertical="top"/>
    </xf>
    <xf numFmtId="15" fontId="22" fillId="0" borderId="0" xfId="0" applyNumberFormat="1" applyFont="1" applyAlignment="1" quotePrefix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92" fillId="0" borderId="28" xfId="0" applyFont="1" applyBorder="1" applyAlignment="1">
      <alignment horizontal="center"/>
    </xf>
    <xf numFmtId="0" fontId="78" fillId="33" borderId="11" xfId="0" applyFont="1" applyFill="1" applyBorder="1" applyAlignment="1">
      <alignment wrapText="1"/>
    </xf>
    <xf numFmtId="0" fontId="78" fillId="33" borderId="19" xfId="0" applyFont="1" applyFill="1" applyBorder="1" applyAlignment="1">
      <alignment wrapText="1"/>
    </xf>
    <xf numFmtId="0" fontId="78" fillId="33" borderId="64" xfId="0" applyFont="1" applyFill="1" applyBorder="1" applyAlignment="1">
      <alignment wrapText="1"/>
    </xf>
    <xf numFmtId="0" fontId="101" fillId="0" borderId="28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102" fillId="33" borderId="53" xfId="0" applyFont="1" applyFill="1" applyBorder="1" applyAlignment="1">
      <alignment/>
    </xf>
    <xf numFmtId="0" fontId="102" fillId="33" borderId="65" xfId="0" applyFont="1" applyFill="1" applyBorder="1" applyAlignment="1">
      <alignment/>
    </xf>
    <xf numFmtId="0" fontId="102" fillId="33" borderId="64" xfId="0" applyFont="1" applyFill="1" applyBorder="1" applyAlignment="1">
      <alignment/>
    </xf>
    <xf numFmtId="0" fontId="102" fillId="33" borderId="66" xfId="0" applyFont="1" applyFill="1" applyBorder="1" applyAlignment="1">
      <alignment/>
    </xf>
    <xf numFmtId="0" fontId="78" fillId="33" borderId="67" xfId="0" applyFont="1" applyFill="1" applyBorder="1" applyAlignment="1">
      <alignment horizontal="center"/>
    </xf>
    <xf numFmtId="0" fontId="78" fillId="33" borderId="68" xfId="0" applyFont="1" applyFill="1" applyBorder="1" applyAlignment="1">
      <alignment horizontal="center"/>
    </xf>
    <xf numFmtId="0" fontId="78" fillId="33" borderId="69" xfId="0" applyFont="1" applyFill="1" applyBorder="1" applyAlignment="1">
      <alignment horizontal="center"/>
    </xf>
    <xf numFmtId="0" fontId="78" fillId="33" borderId="54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horizontal="center" wrapText="1"/>
    </xf>
    <xf numFmtId="0" fontId="78" fillId="34" borderId="11" xfId="0" applyFont="1" applyFill="1" applyBorder="1" applyAlignment="1">
      <alignment wrapText="1"/>
    </xf>
    <xf numFmtId="0" fontId="78" fillId="34" borderId="19" xfId="0" applyFont="1" applyFill="1" applyBorder="1" applyAlignment="1">
      <alignment wrapText="1"/>
    </xf>
    <xf numFmtId="3" fontId="83" fillId="34" borderId="30" xfId="0" applyNumberFormat="1" applyFont="1" applyFill="1" applyBorder="1" applyAlignment="1">
      <alignment wrapText="1"/>
    </xf>
    <xf numFmtId="3" fontId="83" fillId="34" borderId="0" xfId="0" applyNumberFormat="1" applyFont="1" applyFill="1" applyBorder="1" applyAlignment="1">
      <alignment wrapText="1"/>
    </xf>
    <xf numFmtId="3" fontId="83" fillId="34" borderId="66" xfId="0" applyNumberFormat="1" applyFont="1" applyFill="1" applyBorder="1" applyAlignment="1">
      <alignment wrapText="1"/>
    </xf>
    <xf numFmtId="3" fontId="83" fillId="34" borderId="24" xfId="0" applyNumberFormat="1" applyFont="1" applyFill="1" applyBorder="1" applyAlignment="1">
      <alignment wrapText="1"/>
    </xf>
    <xf numFmtId="3" fontId="83" fillId="34" borderId="10" xfId="0" applyNumberFormat="1" applyFont="1" applyFill="1" applyBorder="1" applyAlignment="1">
      <alignment wrapText="1"/>
    </xf>
    <xf numFmtId="3" fontId="83" fillId="34" borderId="30" xfId="0" applyNumberFormat="1" applyFont="1" applyFill="1" applyBorder="1" applyAlignment="1">
      <alignment/>
    </xf>
    <xf numFmtId="3" fontId="90" fillId="0" borderId="0" xfId="0" applyNumberFormat="1" applyFont="1" applyBorder="1" applyAlignment="1">
      <alignment/>
    </xf>
    <xf numFmtId="3" fontId="90" fillId="0" borderId="66" xfId="0" applyNumberFormat="1" applyFont="1" applyBorder="1" applyAlignment="1">
      <alignment/>
    </xf>
    <xf numFmtId="3" fontId="83" fillId="34" borderId="68" xfId="0" applyNumberFormat="1" applyFont="1" applyFill="1" applyBorder="1" applyAlignment="1">
      <alignment wrapText="1"/>
    </xf>
    <xf numFmtId="3" fontId="83" fillId="34" borderId="69" xfId="0" applyNumberFormat="1" applyFont="1" applyFill="1" applyBorder="1" applyAlignment="1">
      <alignment wrapText="1"/>
    </xf>
    <xf numFmtId="0" fontId="3" fillId="0" borderId="28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3" fontId="83" fillId="35" borderId="53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 wrapText="1"/>
    </xf>
    <xf numFmtId="3" fontId="81" fillId="35" borderId="13" xfId="0" applyNumberFormat="1" applyFont="1" applyFill="1" applyBorder="1" applyAlignment="1">
      <alignment horizontal="center"/>
    </xf>
    <xf numFmtId="3" fontId="81" fillId="35" borderId="15" xfId="0" applyNumberFormat="1" applyFont="1" applyFill="1" applyBorder="1" applyAlignment="1">
      <alignment horizontal="center"/>
    </xf>
    <xf numFmtId="0" fontId="88" fillId="35" borderId="70" xfId="0" applyFont="1" applyFill="1" applyBorder="1" applyAlignment="1">
      <alignment horizontal="center" wrapText="1"/>
    </xf>
    <xf numFmtId="0" fontId="88" fillId="35" borderId="71" xfId="0" applyFont="1" applyFill="1" applyBorder="1" applyAlignment="1">
      <alignment horizontal="center" wrapText="1"/>
    </xf>
    <xf numFmtId="0" fontId="88" fillId="35" borderId="30" xfId="0" applyFont="1" applyFill="1" applyBorder="1" applyAlignment="1">
      <alignment horizontal="center"/>
    </xf>
    <xf numFmtId="0" fontId="88" fillId="35" borderId="69" xfId="0" applyFont="1" applyFill="1" applyBorder="1" applyAlignment="1">
      <alignment horizontal="center"/>
    </xf>
    <xf numFmtId="0" fontId="88" fillId="35" borderId="67" xfId="0" applyFont="1" applyFill="1" applyBorder="1" applyAlignment="1">
      <alignment horizontal="center"/>
    </xf>
    <xf numFmtId="0" fontId="88" fillId="35" borderId="32" xfId="0" applyFont="1" applyFill="1" applyBorder="1" applyAlignment="1">
      <alignment horizontal="center"/>
    </xf>
    <xf numFmtId="0" fontId="103" fillId="36" borderId="27" xfId="0" applyFont="1" applyFill="1" applyBorder="1" applyAlignment="1">
      <alignment horizontal="left" wrapText="1"/>
    </xf>
    <xf numFmtId="0" fontId="92" fillId="0" borderId="28" xfId="0" applyFont="1" applyBorder="1" applyAlignment="1">
      <alignment horizontal="left"/>
    </xf>
    <xf numFmtId="0" fontId="94" fillId="0" borderId="0" xfId="0" applyFont="1" applyBorder="1" applyAlignment="1">
      <alignment horizontal="left"/>
    </xf>
    <xf numFmtId="49" fontId="88" fillId="35" borderId="30" xfId="0" applyNumberFormat="1" applyFont="1" applyFill="1" applyBorder="1" applyAlignment="1">
      <alignment horizontal="center"/>
    </xf>
    <xf numFmtId="49" fontId="88" fillId="35" borderId="68" xfId="0" applyNumberFormat="1" applyFont="1" applyFill="1" applyBorder="1" applyAlignment="1">
      <alignment horizontal="center"/>
    </xf>
    <xf numFmtId="49" fontId="88" fillId="35" borderId="69" xfId="0" applyNumberFormat="1" applyFont="1" applyFill="1" applyBorder="1" applyAlignment="1">
      <alignment horizontal="center"/>
    </xf>
    <xf numFmtId="0" fontId="88" fillId="35" borderId="68" xfId="0" applyFont="1" applyFill="1" applyBorder="1" applyAlignment="1">
      <alignment horizontal="center"/>
    </xf>
    <xf numFmtId="0" fontId="88" fillId="35" borderId="30" xfId="0" applyFont="1" applyFill="1" applyBorder="1" applyAlignment="1">
      <alignment horizontal="center" vertical="center" wrapText="1"/>
    </xf>
    <xf numFmtId="0" fontId="88" fillId="35" borderId="32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right"/>
    </xf>
    <xf numFmtId="3" fontId="76" fillId="33" borderId="72" xfId="0" applyNumberFormat="1" applyFont="1" applyFill="1" applyBorder="1" applyAlignment="1">
      <alignment horizontal="right"/>
    </xf>
    <xf numFmtId="3" fontId="76" fillId="33" borderId="73" xfId="0" applyNumberFormat="1" applyFont="1" applyFill="1" applyBorder="1" applyAlignment="1">
      <alignment horizontal="right"/>
    </xf>
    <xf numFmtId="0" fontId="0" fillId="37" borderId="15" xfId="0" applyFill="1" applyBorder="1" applyAlignment="1">
      <alignment horizontal="center"/>
    </xf>
    <xf numFmtId="3" fontId="0" fillId="0" borderId="72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3" fontId="0" fillId="37" borderId="15" xfId="0" applyNumberFormat="1" applyFill="1" applyBorder="1" applyAlignment="1">
      <alignment horizontal="center"/>
    </xf>
    <xf numFmtId="3" fontId="0" fillId="36" borderId="72" xfId="0" applyNumberFormat="1" applyFont="1" applyFill="1" applyBorder="1" applyAlignment="1">
      <alignment horizontal="right"/>
    </xf>
    <xf numFmtId="3" fontId="0" fillId="36" borderId="73" xfId="0" applyNumberFormat="1" applyFont="1" applyFill="1" applyBorder="1" applyAlignment="1">
      <alignment horizontal="right"/>
    </xf>
    <xf numFmtId="0" fontId="76" fillId="33" borderId="72" xfId="0" applyFont="1" applyFill="1" applyBorder="1" applyAlignment="1">
      <alignment horizontal="right"/>
    </xf>
    <xf numFmtId="0" fontId="76" fillId="33" borderId="73" xfId="0" applyFont="1" applyFill="1" applyBorder="1" applyAlignment="1">
      <alignment horizontal="right"/>
    </xf>
    <xf numFmtId="3" fontId="76" fillId="33" borderId="72" xfId="0" applyNumberFormat="1" applyFont="1" applyFill="1" applyBorder="1" applyAlignment="1">
      <alignment horizontal="right"/>
    </xf>
    <xf numFmtId="0" fontId="96" fillId="0" borderId="0" xfId="0" applyFont="1" applyAlignment="1">
      <alignment horizontal="center"/>
    </xf>
    <xf numFmtId="0" fontId="76" fillId="33" borderId="15" xfId="0" applyFont="1" applyFill="1" applyBorder="1" applyAlignment="1">
      <alignment vertical="center"/>
    </xf>
    <xf numFmtId="0" fontId="76" fillId="33" borderId="72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94" fillId="0" borderId="0" xfId="0" applyFont="1" applyAlignment="1">
      <alignment horizontal="center"/>
    </xf>
    <xf numFmtId="0" fontId="96" fillId="0" borderId="0" xfId="0" applyFont="1" applyBorder="1" applyAlignment="1">
      <alignment horizontal="center"/>
    </xf>
    <xf numFmtId="3" fontId="76" fillId="33" borderId="74" xfId="0" applyNumberFormat="1" applyFont="1" applyFill="1" applyBorder="1" applyAlignment="1">
      <alignment horizontal="center"/>
    </xf>
    <xf numFmtId="3" fontId="76" fillId="33" borderId="75" xfId="0" applyNumberFormat="1" applyFont="1" applyFill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2" xfId="0" applyBorder="1" applyAlignment="1">
      <alignment horizontal="center"/>
    </xf>
    <xf numFmtId="0" fontId="76" fillId="33" borderId="60" xfId="0" applyFont="1" applyFill="1" applyBorder="1" applyAlignment="1">
      <alignment horizontal="center"/>
    </xf>
    <xf numFmtId="0" fontId="76" fillId="33" borderId="77" xfId="0" applyFont="1" applyFill="1" applyBorder="1" applyAlignment="1">
      <alignment horizontal="center"/>
    </xf>
    <xf numFmtId="0" fontId="76" fillId="33" borderId="78" xfId="0" applyFont="1" applyFill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0" fillId="0" borderId="72" xfId="0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72" xfId="0" applyFont="1" applyBorder="1" applyAlignment="1">
      <alignment horizontal="left" vertical="center" wrapText="1"/>
    </xf>
    <xf numFmtId="0" fontId="76" fillId="33" borderId="15" xfId="0" applyFont="1" applyFill="1" applyBorder="1" applyAlignment="1">
      <alignment horizontal="center"/>
    </xf>
    <xf numFmtId="0" fontId="0" fillId="0" borderId="79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2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92" fillId="0" borderId="28" xfId="0" applyFont="1" applyBorder="1" applyAlignment="1">
      <alignment horizontal="left" vertical="center"/>
    </xf>
    <xf numFmtId="0" fontId="59" fillId="37" borderId="44" xfId="0" applyFont="1" applyFill="1" applyBorder="1" applyAlignment="1">
      <alignment horizontal="center" vertical="center" textRotation="90" wrapText="1"/>
    </xf>
    <xf numFmtId="0" fontId="79" fillId="37" borderId="80" xfId="0" applyFont="1" applyFill="1" applyBorder="1" applyAlignment="1">
      <alignment horizontal="center" vertical="center" textRotation="90"/>
    </xf>
    <xf numFmtId="0" fontId="59" fillId="37" borderId="15" xfId="0" applyFont="1" applyFill="1" applyBorder="1" applyAlignment="1">
      <alignment horizontal="center" vertical="center" textRotation="90"/>
    </xf>
    <xf numFmtId="0" fontId="59" fillId="37" borderId="34" xfId="0" applyFont="1" applyFill="1" applyBorder="1" applyAlignment="1">
      <alignment horizontal="center" vertical="center" textRotation="90"/>
    </xf>
    <xf numFmtId="0" fontId="104" fillId="37" borderId="81" xfId="0" applyFont="1" applyFill="1" applyBorder="1" applyAlignment="1">
      <alignment horizontal="center" vertical="center" textRotation="90"/>
    </xf>
    <xf numFmtId="0" fontId="104" fillId="37" borderId="82" xfId="0" applyFont="1" applyFill="1" applyBorder="1" applyAlignment="1">
      <alignment horizontal="center" vertical="center" textRotation="90"/>
    </xf>
    <xf numFmtId="0" fontId="59" fillId="37" borderId="83" xfId="0" applyFont="1" applyFill="1" applyBorder="1" applyAlignment="1">
      <alignment horizontal="center" vertical="center" textRotation="90"/>
    </xf>
    <xf numFmtId="0" fontId="59" fillId="37" borderId="84" xfId="0" applyFont="1" applyFill="1" applyBorder="1" applyAlignment="1">
      <alignment horizontal="center" vertical="center" textRotation="90"/>
    </xf>
    <xf numFmtId="0" fontId="59" fillId="37" borderId="43" xfId="0" applyFont="1" applyFill="1" applyBorder="1" applyAlignment="1">
      <alignment horizontal="center" vertical="center" textRotation="90"/>
    </xf>
    <xf numFmtId="0" fontId="59" fillId="37" borderId="85" xfId="0" applyFont="1" applyFill="1" applyBorder="1" applyAlignment="1">
      <alignment horizontal="center" vertical="center" textRotation="90"/>
    </xf>
    <xf numFmtId="0" fontId="48" fillId="37" borderId="86" xfId="0" applyFont="1" applyFill="1" applyBorder="1" applyAlignment="1">
      <alignment horizontal="center" vertical="center"/>
    </xf>
    <xf numFmtId="0" fontId="48" fillId="37" borderId="87" xfId="0" applyFont="1" applyFill="1" applyBorder="1" applyAlignment="1">
      <alignment horizontal="center" vertical="center"/>
    </xf>
    <xf numFmtId="0" fontId="48" fillId="37" borderId="88" xfId="0" applyFont="1" applyFill="1" applyBorder="1" applyAlignment="1">
      <alignment horizontal="center" vertical="center"/>
    </xf>
    <xf numFmtId="0" fontId="59" fillId="37" borderId="89" xfId="0" applyFont="1" applyFill="1" applyBorder="1" applyAlignment="1">
      <alignment horizontal="center" vertical="center" textRotation="90"/>
    </xf>
    <xf numFmtId="0" fontId="59" fillId="37" borderId="61" xfId="0" applyFont="1" applyFill="1" applyBorder="1" applyAlignment="1">
      <alignment horizontal="center" vertical="center" textRotation="90"/>
    </xf>
    <xf numFmtId="0" fontId="59" fillId="37" borderId="90" xfId="0" applyFont="1" applyFill="1" applyBorder="1" applyAlignment="1">
      <alignment horizontal="center" vertical="center" textRotation="90" wrapText="1"/>
    </xf>
    <xf numFmtId="0" fontId="79" fillId="37" borderId="91" xfId="0" applyFont="1" applyFill="1" applyBorder="1" applyAlignment="1">
      <alignment horizontal="center" vertical="center" textRotation="90"/>
    </xf>
    <xf numFmtId="0" fontId="59" fillId="37" borderId="44" xfId="0" applyFont="1" applyFill="1" applyBorder="1" applyAlignment="1">
      <alignment horizontal="center" vertical="center" textRotation="90"/>
    </xf>
    <xf numFmtId="0" fontId="59" fillId="37" borderId="80" xfId="0" applyFont="1" applyFill="1" applyBorder="1" applyAlignment="1">
      <alignment horizontal="center" vertical="center" textRotation="90"/>
    </xf>
    <xf numFmtId="0" fontId="59" fillId="37" borderId="81" xfId="0" applyFont="1" applyFill="1" applyBorder="1" applyAlignment="1">
      <alignment horizontal="center" vertical="center" textRotation="90"/>
    </xf>
    <xf numFmtId="0" fontId="59" fillId="37" borderId="82" xfId="0" applyFont="1" applyFill="1" applyBorder="1" applyAlignment="1">
      <alignment horizontal="center" vertical="center" textRotation="90"/>
    </xf>
    <xf numFmtId="0" fontId="59" fillId="37" borderId="80" xfId="0" applyFont="1" applyFill="1" applyBorder="1" applyAlignment="1">
      <alignment horizontal="center" vertical="center" textRotation="90" wrapText="1"/>
    </xf>
    <xf numFmtId="0" fontId="79" fillId="37" borderId="92" xfId="0" applyFont="1" applyFill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1" fillId="33" borderId="93" xfId="0" applyFont="1" applyFill="1" applyBorder="1" applyAlignment="1">
      <alignment horizontal="center" vertical="center"/>
    </xf>
    <xf numFmtId="0" fontId="41" fillId="33" borderId="94" xfId="0" applyFont="1" applyFill="1" applyBorder="1" applyAlignment="1">
      <alignment horizontal="center" vertical="center"/>
    </xf>
    <xf numFmtId="0" fontId="41" fillId="33" borderId="95" xfId="0" applyFont="1" applyFill="1" applyBorder="1" applyAlignment="1">
      <alignment horizontal="center" vertical="center"/>
    </xf>
    <xf numFmtId="0" fontId="41" fillId="33" borderId="96" xfId="0" applyFont="1" applyFill="1" applyBorder="1" applyAlignment="1">
      <alignment horizontal="center" vertical="center"/>
    </xf>
    <xf numFmtId="0" fontId="41" fillId="33" borderId="97" xfId="0" applyFont="1" applyFill="1" applyBorder="1" applyAlignment="1">
      <alignment horizontal="center" vertical="center"/>
    </xf>
    <xf numFmtId="0" fontId="41" fillId="33" borderId="98" xfId="0" applyFont="1" applyFill="1" applyBorder="1" applyAlignment="1">
      <alignment horizontal="center" vertical="center"/>
    </xf>
    <xf numFmtId="0" fontId="48" fillId="37" borderId="99" xfId="0" applyFont="1" applyFill="1" applyBorder="1" applyAlignment="1">
      <alignment horizontal="center" vertical="center"/>
    </xf>
    <xf numFmtId="0" fontId="48" fillId="37" borderId="62" xfId="0" applyFont="1" applyFill="1" applyBorder="1" applyAlignment="1">
      <alignment horizontal="center" vertical="center"/>
    </xf>
    <xf numFmtId="3" fontId="0" fillId="0" borderId="72" xfId="0" applyNumberFormat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4" fontId="0" fillId="36" borderId="72" xfId="0" applyNumberFormat="1" applyFont="1" applyFill="1" applyBorder="1" applyAlignment="1">
      <alignment horizontal="right" vertical="center"/>
    </xf>
    <xf numFmtId="4" fontId="0" fillId="36" borderId="73" xfId="0" applyNumberFormat="1" applyFont="1" applyFill="1" applyBorder="1" applyAlignment="1">
      <alignment horizontal="right" vertical="center"/>
    </xf>
    <xf numFmtId="0" fontId="0" fillId="0" borderId="73" xfId="0" applyBorder="1" applyAlignment="1">
      <alignment horizontal="right"/>
    </xf>
    <xf numFmtId="3" fontId="0" fillId="0" borderId="73" xfId="0" applyNumberFormat="1" applyBorder="1" applyAlignment="1">
      <alignment horizontal="right" vertical="center"/>
    </xf>
    <xf numFmtId="0" fontId="9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6" fillId="33" borderId="72" xfId="0" applyFont="1" applyFill="1" applyBorder="1" applyAlignment="1">
      <alignment horizontal="center"/>
    </xf>
    <xf numFmtId="0" fontId="76" fillId="33" borderId="73" xfId="0" applyFont="1" applyFill="1" applyBorder="1" applyAlignment="1">
      <alignment horizontal="center"/>
    </xf>
    <xf numFmtId="3" fontId="0" fillId="0" borderId="72" xfId="0" applyNumberFormat="1" applyFont="1" applyBorder="1" applyAlignment="1">
      <alignment horizontal="right" vertical="center"/>
    </xf>
    <xf numFmtId="3" fontId="0" fillId="0" borderId="73" xfId="0" applyNumberFormat="1" applyFont="1" applyBorder="1" applyAlignment="1">
      <alignment horizontal="right" vertical="center"/>
    </xf>
    <xf numFmtId="3" fontId="0" fillId="0" borderId="72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76" fillId="33" borderId="72" xfId="0" applyFont="1" applyFill="1" applyBorder="1" applyAlignment="1">
      <alignment horizontal="right"/>
    </xf>
    <xf numFmtId="0" fontId="76" fillId="33" borderId="79" xfId="0" applyFont="1" applyFill="1" applyBorder="1" applyAlignment="1">
      <alignment horizontal="right"/>
    </xf>
    <xf numFmtId="0" fontId="76" fillId="33" borderId="73" xfId="0" applyFont="1" applyFill="1" applyBorder="1" applyAlignment="1">
      <alignment horizontal="right"/>
    </xf>
    <xf numFmtId="0" fontId="94" fillId="0" borderId="0" xfId="0" applyFont="1" applyBorder="1" applyAlignment="1">
      <alignment horizontal="center" wrapText="1"/>
    </xf>
    <xf numFmtId="0" fontId="76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right"/>
    </xf>
    <xf numFmtId="0" fontId="76" fillId="33" borderId="15" xfId="0" applyFont="1" applyFill="1" applyBorder="1" applyAlignment="1">
      <alignment horizontal="right" wrapText="1"/>
    </xf>
    <xf numFmtId="0" fontId="79" fillId="0" borderId="0" xfId="0" applyFont="1" applyAlignment="1">
      <alignment horizontal="left"/>
    </xf>
    <xf numFmtId="0" fontId="76" fillId="33" borderId="72" xfId="0" applyFont="1" applyFill="1" applyBorder="1" applyAlignment="1">
      <alignment horizontal="right" wrapText="1"/>
    </xf>
    <xf numFmtId="0" fontId="76" fillId="33" borderId="79" xfId="0" applyFont="1" applyFill="1" applyBorder="1" applyAlignment="1">
      <alignment horizontal="right" wrapText="1"/>
    </xf>
    <xf numFmtId="0" fontId="76" fillId="33" borderId="7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86" t="s">
        <v>362</v>
      </c>
      <c r="B4" s="286"/>
      <c r="C4" s="286"/>
      <c r="D4" s="286"/>
      <c r="E4" s="286"/>
      <c r="F4" s="286"/>
      <c r="G4" s="286"/>
      <c r="H4" s="286"/>
      <c r="I4" s="286"/>
    </row>
    <row r="18" spans="1:9" ht="20.25">
      <c r="A18" s="284" t="s">
        <v>358</v>
      </c>
      <c r="B18" s="284"/>
      <c r="C18" s="284"/>
      <c r="D18" s="284"/>
      <c r="E18" s="284"/>
      <c r="F18" s="284"/>
      <c r="G18" s="284"/>
      <c r="H18" s="284"/>
      <c r="I18" s="284"/>
    </row>
    <row r="19" spans="1:9" ht="20.25">
      <c r="A19" s="284"/>
      <c r="B19" s="284"/>
      <c r="C19" s="284"/>
      <c r="D19" s="284"/>
      <c r="E19" s="284"/>
      <c r="F19" s="284"/>
      <c r="G19" s="284"/>
      <c r="H19" s="284"/>
      <c r="I19" s="284"/>
    </row>
    <row r="20" spans="1:7" ht="20.25">
      <c r="A20" s="284"/>
      <c r="B20" s="284"/>
      <c r="C20" s="284"/>
      <c r="D20" s="284"/>
      <c r="E20" s="284"/>
      <c r="F20" s="284"/>
      <c r="G20" s="284"/>
    </row>
    <row r="21" spans="1:7" ht="15.75">
      <c r="A21" s="223"/>
      <c r="B21" s="224"/>
      <c r="C21" s="224"/>
      <c r="D21" s="224"/>
      <c r="E21" s="224"/>
      <c r="F21" s="224"/>
      <c r="G21" s="224"/>
    </row>
    <row r="22" spans="1:7" ht="15.75">
      <c r="A22" s="223"/>
      <c r="B22" s="224"/>
      <c r="C22" s="224"/>
      <c r="D22" s="224"/>
      <c r="E22" s="224"/>
      <c r="F22" s="224"/>
      <c r="G22" s="224"/>
    </row>
    <row r="23" spans="1:9" ht="20.25">
      <c r="A23" s="287" t="s">
        <v>355</v>
      </c>
      <c r="B23" s="287"/>
      <c r="C23" s="287"/>
      <c r="D23" s="287"/>
      <c r="E23" s="287"/>
      <c r="F23" s="287"/>
      <c r="G23" s="287"/>
      <c r="H23" s="287"/>
      <c r="I23" s="287"/>
    </row>
    <row r="24" spans="1:7" ht="15.75">
      <c r="A24" s="223"/>
      <c r="B24" s="224"/>
      <c r="C24" s="224"/>
      <c r="D24" s="224"/>
      <c r="E24" s="224"/>
      <c r="F24" s="224"/>
      <c r="G24" s="224"/>
    </row>
    <row r="25" spans="1:7" ht="15.75">
      <c r="A25" s="223"/>
      <c r="B25" s="224"/>
      <c r="C25" s="224"/>
      <c r="D25" s="224"/>
      <c r="E25" s="224"/>
      <c r="F25" s="224"/>
      <c r="G25" s="224"/>
    </row>
    <row r="26" spans="1:7" ht="15.75">
      <c r="A26" s="223"/>
      <c r="B26" s="224"/>
      <c r="C26" s="224"/>
      <c r="D26" s="224"/>
      <c r="E26" s="224"/>
      <c r="F26" s="224"/>
      <c r="G26" s="224"/>
    </row>
    <row r="27" spans="1:7" ht="15.75">
      <c r="A27" s="223"/>
      <c r="B27" s="224"/>
      <c r="C27" s="224"/>
      <c r="D27" s="224"/>
      <c r="E27" s="224"/>
      <c r="F27" s="224"/>
      <c r="G27" s="224"/>
    </row>
    <row r="28" spans="1:7" ht="15.75">
      <c r="A28" s="223"/>
      <c r="B28" s="224"/>
      <c r="C28" s="224"/>
      <c r="D28" s="224"/>
      <c r="E28" s="224"/>
      <c r="F28" s="224"/>
      <c r="G28" s="224"/>
    </row>
    <row r="29" spans="1:7" ht="23.25">
      <c r="A29" s="223"/>
      <c r="B29" s="224"/>
      <c r="C29" s="285"/>
      <c r="D29" s="285"/>
      <c r="E29" s="285"/>
      <c r="F29" s="224"/>
      <c r="G29" s="224"/>
    </row>
    <row r="30" spans="1:7" ht="15.75">
      <c r="A30" s="223"/>
      <c r="B30" s="224"/>
      <c r="C30" s="224"/>
      <c r="D30" s="224"/>
      <c r="E30" s="224"/>
      <c r="F30" s="224"/>
      <c r="G30" s="224"/>
    </row>
    <row r="31" spans="1:7" ht="15.75">
      <c r="A31" s="223"/>
      <c r="B31" s="224"/>
      <c r="C31" s="224"/>
      <c r="D31" s="224"/>
      <c r="E31" s="224"/>
      <c r="F31" s="224"/>
      <c r="G31" s="224"/>
    </row>
    <row r="32" spans="1:7" ht="15.75">
      <c r="A32" s="223"/>
      <c r="B32" s="224"/>
      <c r="C32" s="224"/>
      <c r="D32" s="224"/>
      <c r="E32" s="224"/>
      <c r="F32" s="224"/>
      <c r="G32" s="224"/>
    </row>
    <row r="33" spans="1:7" ht="15.75">
      <c r="A33" s="223"/>
      <c r="B33" s="224"/>
      <c r="C33" s="224"/>
      <c r="D33" s="224"/>
      <c r="E33" s="224"/>
      <c r="F33" s="224"/>
      <c r="G33" s="224"/>
    </row>
    <row r="34" spans="1:7" ht="15.75">
      <c r="A34" s="223"/>
      <c r="B34" s="224"/>
      <c r="C34" s="224"/>
      <c r="D34" s="224"/>
      <c r="E34" s="224"/>
      <c r="F34" s="224"/>
      <c r="G34" s="224"/>
    </row>
    <row r="35" spans="1:7" ht="15.75">
      <c r="A35" s="223"/>
      <c r="B35" s="224"/>
      <c r="C35" s="224"/>
      <c r="D35" s="224"/>
      <c r="E35" s="224"/>
      <c r="F35" s="224"/>
      <c r="G35" s="224"/>
    </row>
    <row r="36" spans="1:7" ht="15.75">
      <c r="A36" s="223"/>
      <c r="B36" s="224"/>
      <c r="C36" s="224"/>
      <c r="D36" s="224"/>
      <c r="E36" s="224"/>
      <c r="F36" s="224"/>
      <c r="G36" s="224"/>
    </row>
    <row r="37" spans="1:7" ht="15.75">
      <c r="A37" s="223"/>
      <c r="B37" s="224"/>
      <c r="C37" s="224"/>
      <c r="D37" s="224"/>
      <c r="E37" s="224"/>
      <c r="F37" s="224"/>
      <c r="G37" s="224"/>
    </row>
    <row r="38" spans="1:9" ht="15.75">
      <c r="A38" s="288" t="s">
        <v>360</v>
      </c>
      <c r="B38" s="288"/>
      <c r="C38" s="288"/>
      <c r="D38" s="288"/>
      <c r="E38" s="288"/>
      <c r="F38" s="288"/>
      <c r="G38" s="288"/>
      <c r="H38" s="288"/>
      <c r="I38" s="288"/>
    </row>
    <row r="39" spans="1:9" ht="15.75">
      <c r="A39" s="288" t="s">
        <v>361</v>
      </c>
      <c r="B39" s="288"/>
      <c r="C39" s="288"/>
      <c r="D39" s="288"/>
      <c r="E39" s="288"/>
      <c r="F39" s="288"/>
      <c r="G39" s="288"/>
      <c r="H39" s="288"/>
      <c r="I39" s="288"/>
    </row>
    <row r="40" spans="1:9" ht="15.75">
      <c r="A40" s="223"/>
      <c r="B40" s="224"/>
      <c r="C40" s="224"/>
      <c r="D40" s="224"/>
      <c r="E40" s="224"/>
      <c r="F40" s="224"/>
      <c r="G40" s="224"/>
      <c r="H40" s="225"/>
      <c r="I40" s="225"/>
    </row>
    <row r="41" spans="1:9" ht="15.75">
      <c r="A41" s="223"/>
      <c r="B41" s="224"/>
      <c r="C41" s="224"/>
      <c r="D41" s="224"/>
      <c r="E41" s="224"/>
      <c r="F41" s="224"/>
      <c r="G41" s="224"/>
      <c r="H41" s="225"/>
      <c r="I41" s="225"/>
    </row>
    <row r="42" spans="1:9" ht="15">
      <c r="A42" s="283" t="s">
        <v>359</v>
      </c>
      <c r="B42" s="283"/>
      <c r="C42" s="283"/>
      <c r="D42" s="283"/>
      <c r="E42" s="283"/>
      <c r="F42" s="283"/>
      <c r="G42" s="283"/>
      <c r="H42" s="283"/>
      <c r="I42" s="283"/>
    </row>
    <row r="43" spans="1:7" ht="15">
      <c r="A43" s="225"/>
      <c r="B43" s="225"/>
      <c r="C43" s="225"/>
      <c r="D43" s="225"/>
      <c r="E43" s="225"/>
      <c r="F43" s="225"/>
      <c r="G43" s="225"/>
    </row>
    <row r="44" spans="1:7" ht="15">
      <c r="A44" s="225"/>
      <c r="B44" s="225"/>
      <c r="C44" s="225"/>
      <c r="D44" s="225"/>
      <c r="E44" s="225"/>
      <c r="F44" s="225"/>
      <c r="G44" s="225"/>
    </row>
  </sheetData>
  <sheetProtection/>
  <mergeCells count="9">
    <mergeCell ref="A42:I42"/>
    <mergeCell ref="A20:G20"/>
    <mergeCell ref="C29:E29"/>
    <mergeCell ref="A4:I4"/>
    <mergeCell ref="A18:I18"/>
    <mergeCell ref="A19:I19"/>
    <mergeCell ref="A23:I23"/>
    <mergeCell ref="A38:I38"/>
    <mergeCell ref="A39:I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20" sqref="H20"/>
    </sheetView>
  </sheetViews>
  <sheetFormatPr defaultColWidth="9.140625" defaultRowHeight="15"/>
  <sheetData>
    <row r="1" spans="1:10" ht="18.75" thickBot="1">
      <c r="A1" s="289" t="s">
        <v>90</v>
      </c>
      <c r="B1" s="289"/>
      <c r="C1" s="289"/>
      <c r="D1" s="289"/>
      <c r="E1" s="289"/>
      <c r="F1" s="289"/>
      <c r="G1" s="289"/>
      <c r="H1" s="289"/>
      <c r="I1" s="289"/>
      <c r="J1" s="289"/>
    </row>
    <row r="4" spans="1:10" ht="18.75" customHeight="1">
      <c r="A4" s="317" t="s">
        <v>134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3:10" ht="15.75">
      <c r="C5" s="1"/>
      <c r="D5" s="132"/>
      <c r="E5" s="132"/>
      <c r="F5" s="132"/>
      <c r="G5" s="132"/>
      <c r="H5" s="132"/>
      <c r="I5" s="132"/>
      <c r="J5" s="132"/>
    </row>
    <row r="6" spans="3:10" ht="15.75">
      <c r="C6" s="1"/>
      <c r="D6" s="132"/>
      <c r="E6" s="132"/>
      <c r="F6" s="132"/>
      <c r="G6" s="132"/>
      <c r="H6" s="132"/>
      <c r="I6" s="132"/>
      <c r="J6" s="132"/>
    </row>
    <row r="7" ht="15.75" thickBot="1"/>
    <row r="8" spans="2:10" ht="15">
      <c r="B8" s="133"/>
      <c r="C8" s="363" t="s">
        <v>135</v>
      </c>
      <c r="D8" s="364"/>
      <c r="E8" s="363" t="s">
        <v>136</v>
      </c>
      <c r="F8" s="364"/>
      <c r="G8" s="363" t="s">
        <v>137</v>
      </c>
      <c r="H8" s="364"/>
      <c r="I8" s="363" t="s">
        <v>138</v>
      </c>
      <c r="J8" s="365"/>
    </row>
    <row r="9" spans="2:10" ht="15">
      <c r="B9" s="134" t="s">
        <v>139</v>
      </c>
      <c r="C9" s="358">
        <v>1710</v>
      </c>
      <c r="D9" s="359"/>
      <c r="E9" s="358">
        <v>1062</v>
      </c>
      <c r="F9" s="359"/>
      <c r="G9" s="362">
        <v>31</v>
      </c>
      <c r="H9" s="353"/>
      <c r="I9" s="362">
        <v>26</v>
      </c>
      <c r="J9" s="361"/>
    </row>
    <row r="10" spans="2:10" ht="15">
      <c r="B10" s="135" t="s">
        <v>140</v>
      </c>
      <c r="C10" s="358">
        <v>1816</v>
      </c>
      <c r="D10" s="359"/>
      <c r="E10" s="358">
        <v>816</v>
      </c>
      <c r="F10" s="359"/>
      <c r="G10" s="362">
        <v>15</v>
      </c>
      <c r="H10" s="353"/>
      <c r="I10" s="362">
        <v>17</v>
      </c>
      <c r="J10" s="361"/>
    </row>
    <row r="11" spans="2:10" ht="15">
      <c r="B11" s="134" t="s">
        <v>141</v>
      </c>
      <c r="C11" s="358">
        <v>2204</v>
      </c>
      <c r="D11" s="353"/>
      <c r="E11" s="358">
        <v>922</v>
      </c>
      <c r="F11" s="353"/>
      <c r="G11" s="358">
        <v>35</v>
      </c>
      <c r="H11" s="353"/>
      <c r="I11" s="358">
        <v>9</v>
      </c>
      <c r="J11" s="361"/>
    </row>
    <row r="12" spans="2:10" ht="15">
      <c r="B12" s="135" t="s">
        <v>142</v>
      </c>
      <c r="C12" s="358">
        <v>2003</v>
      </c>
      <c r="D12" s="359"/>
      <c r="E12" s="358">
        <v>818</v>
      </c>
      <c r="F12" s="359"/>
      <c r="G12" s="358">
        <v>34</v>
      </c>
      <c r="H12" s="359"/>
      <c r="I12" s="358">
        <v>7</v>
      </c>
      <c r="J12" s="360"/>
    </row>
    <row r="13" spans="2:10" ht="15">
      <c r="B13" s="136" t="s">
        <v>143</v>
      </c>
      <c r="C13" s="358">
        <v>1890</v>
      </c>
      <c r="D13" s="359"/>
      <c r="E13" s="358">
        <v>754</v>
      </c>
      <c r="F13" s="359"/>
      <c r="G13" s="358">
        <v>32</v>
      </c>
      <c r="H13" s="359"/>
      <c r="I13" s="358">
        <v>3</v>
      </c>
      <c r="J13" s="360"/>
    </row>
    <row r="14" spans="2:10" ht="15">
      <c r="B14" s="137" t="s">
        <v>144</v>
      </c>
      <c r="C14" s="358">
        <v>1927</v>
      </c>
      <c r="D14" s="359"/>
      <c r="E14" s="358">
        <v>900</v>
      </c>
      <c r="F14" s="359"/>
      <c r="G14" s="358">
        <v>48</v>
      </c>
      <c r="H14" s="359"/>
      <c r="I14" s="358">
        <v>3</v>
      </c>
      <c r="J14" s="360"/>
    </row>
    <row r="15" spans="2:10" ht="15.75" thickBot="1">
      <c r="B15" s="138" t="s">
        <v>34</v>
      </c>
      <c r="C15" s="356">
        <f>SUM(C9:D14)</f>
        <v>11550</v>
      </c>
      <c r="D15" s="357"/>
      <c r="E15" s="356">
        <f>SUM(E9:F14)</f>
        <v>5272</v>
      </c>
      <c r="F15" s="357"/>
      <c r="G15" s="356">
        <f>SUM(G9:H14)</f>
        <v>195</v>
      </c>
      <c r="H15" s="357"/>
      <c r="I15" s="356">
        <f>SUM(I9:J14)</f>
        <v>65</v>
      </c>
      <c r="J15" s="357"/>
    </row>
    <row r="17" spans="2:5" ht="15">
      <c r="B17" s="6" t="s">
        <v>19</v>
      </c>
      <c r="C17" s="6"/>
      <c r="D17" s="6"/>
      <c r="E17" s="6"/>
    </row>
  </sheetData>
  <sheetProtection/>
  <mergeCells count="34">
    <mergeCell ref="A1:J1"/>
    <mergeCell ref="A4:J4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15:D15"/>
    <mergeCell ref="E15:F15"/>
    <mergeCell ref="G15:H15"/>
    <mergeCell ref="I15:J15"/>
    <mergeCell ref="C13:D13"/>
    <mergeCell ref="E13:F13"/>
    <mergeCell ref="G13:H13"/>
    <mergeCell ref="I13:J13"/>
    <mergeCell ref="C14:D14"/>
    <mergeCell ref="E14:F14"/>
  </mergeCells>
  <printOptions/>
  <pageMargins left="0.3937007874015748" right="0.5905511811023623" top="0.5511811023622047" bottom="0.7480314960629921" header="0.31496062992125984" footer="0.31496062992125984"/>
  <pageSetup horizontalDpi="600" verticalDpi="600" orientation="portrait" paperSize="9" r:id="rId1"/>
  <headerFooter>
    <oddFooter>&amp;L23.07.2010&amp;CTÜRKİYE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zoomScale="130" zoomScaleNormal="130" workbookViewId="0" topLeftCell="B31">
      <selection activeCell="C37" sqref="C37"/>
    </sheetView>
  </sheetViews>
  <sheetFormatPr defaultColWidth="9.140625" defaultRowHeight="15"/>
  <cols>
    <col min="1" max="1" width="5.140625" style="0" customWidth="1"/>
    <col min="4" max="4" width="6.140625" style="0" customWidth="1"/>
    <col min="9" max="9" width="8.00390625" style="0" customWidth="1"/>
    <col min="10" max="10" width="9.140625" style="0" customWidth="1"/>
    <col min="12" max="12" width="27.7109375" style="0" customWidth="1"/>
  </cols>
  <sheetData>
    <row r="1" spans="1:11" ht="17.25" customHeight="1" thickBot="1">
      <c r="A1" s="383" t="s">
        <v>90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4" spans="2:11" ht="16.5" customHeight="1">
      <c r="B4" s="317" t="s">
        <v>145</v>
      </c>
      <c r="C4" s="317"/>
      <c r="D4" s="317"/>
      <c r="E4" s="317"/>
      <c r="F4" s="317"/>
      <c r="G4" s="317"/>
      <c r="H4" s="317"/>
      <c r="I4" s="317"/>
      <c r="J4" s="317"/>
      <c r="K4" s="317"/>
    </row>
    <row r="6" spans="4:8" ht="15">
      <c r="D6" s="350" t="s">
        <v>146</v>
      </c>
      <c r="E6" s="350"/>
      <c r="F6" s="350"/>
      <c r="G6" s="350"/>
      <c r="H6" s="350"/>
    </row>
    <row r="8" spans="2:10" ht="15" customHeight="1">
      <c r="B8" s="121" t="s">
        <v>147</v>
      </c>
      <c r="C8" s="377" t="s">
        <v>148</v>
      </c>
      <c r="D8" s="377"/>
      <c r="E8" s="377" t="s">
        <v>149</v>
      </c>
      <c r="F8" s="377"/>
      <c r="G8" s="377"/>
      <c r="H8" s="377"/>
      <c r="I8" s="121" t="s">
        <v>10</v>
      </c>
      <c r="J8" s="121" t="s">
        <v>150</v>
      </c>
    </row>
    <row r="9" spans="2:10" ht="29.25" customHeight="1">
      <c r="B9" s="139">
        <v>1</v>
      </c>
      <c r="C9" s="366" t="s">
        <v>151</v>
      </c>
      <c r="D9" s="367"/>
      <c r="E9" s="376" t="s">
        <v>152</v>
      </c>
      <c r="F9" s="369"/>
      <c r="G9" s="369"/>
      <c r="H9" s="370"/>
      <c r="I9" s="140">
        <v>13</v>
      </c>
      <c r="J9" s="141">
        <f>(I9/226)*100</f>
        <v>5.752212389380531</v>
      </c>
    </row>
    <row r="10" spans="2:10" ht="15">
      <c r="B10" s="142">
        <v>2</v>
      </c>
      <c r="C10" s="366" t="s">
        <v>385</v>
      </c>
      <c r="D10" s="367"/>
      <c r="E10" s="368" t="s">
        <v>386</v>
      </c>
      <c r="F10" s="369"/>
      <c r="G10" s="369"/>
      <c r="H10" s="370"/>
      <c r="I10" s="140">
        <v>7</v>
      </c>
      <c r="J10" s="141">
        <f aca="true" t="shared" si="0" ref="J10:J18">(I10/226)*100</f>
        <v>3.0973451327433628</v>
      </c>
    </row>
    <row r="11" spans="2:10" ht="15">
      <c r="B11" s="139">
        <v>3</v>
      </c>
      <c r="C11" s="371" t="s">
        <v>161</v>
      </c>
      <c r="D11" s="372"/>
      <c r="E11" s="373" t="s">
        <v>162</v>
      </c>
      <c r="F11" s="374"/>
      <c r="G11" s="374"/>
      <c r="H11" s="375"/>
      <c r="I11" s="140">
        <v>7</v>
      </c>
      <c r="J11" s="141">
        <f t="shared" si="0"/>
        <v>3.0973451327433628</v>
      </c>
    </row>
    <row r="12" spans="2:10" ht="15" customHeight="1">
      <c r="B12" s="142">
        <v>4</v>
      </c>
      <c r="C12" s="371" t="s">
        <v>393</v>
      </c>
      <c r="D12" s="372"/>
      <c r="E12" s="373" t="s">
        <v>394</v>
      </c>
      <c r="F12" s="374"/>
      <c r="G12" s="374"/>
      <c r="H12" s="375"/>
      <c r="I12" s="140">
        <v>6</v>
      </c>
      <c r="J12" s="141">
        <f t="shared" si="0"/>
        <v>2.6548672566371683</v>
      </c>
    </row>
    <row r="13" spans="2:10" ht="15">
      <c r="B13" s="139">
        <v>5</v>
      </c>
      <c r="C13" s="366" t="s">
        <v>155</v>
      </c>
      <c r="D13" s="367"/>
      <c r="E13" s="373" t="s">
        <v>156</v>
      </c>
      <c r="F13" s="374"/>
      <c r="G13" s="374"/>
      <c r="H13" s="375"/>
      <c r="I13" s="140">
        <v>6</v>
      </c>
      <c r="J13" s="141">
        <f t="shared" si="0"/>
        <v>2.6548672566371683</v>
      </c>
    </row>
    <row r="14" spans="2:13" ht="30" customHeight="1">
      <c r="B14" s="142">
        <v>6</v>
      </c>
      <c r="C14" s="371" t="s">
        <v>391</v>
      </c>
      <c r="D14" s="372"/>
      <c r="E14" s="373" t="s">
        <v>392</v>
      </c>
      <c r="F14" s="374"/>
      <c r="G14" s="374"/>
      <c r="H14" s="375"/>
      <c r="I14" s="140">
        <v>5</v>
      </c>
      <c r="J14" s="141">
        <f t="shared" si="0"/>
        <v>2.2123893805309733</v>
      </c>
      <c r="M14" s="143"/>
    </row>
    <row r="15" spans="2:10" ht="15">
      <c r="B15" s="139">
        <v>7</v>
      </c>
      <c r="C15" s="366" t="s">
        <v>389</v>
      </c>
      <c r="D15" s="367"/>
      <c r="E15" s="373" t="s">
        <v>390</v>
      </c>
      <c r="F15" s="374"/>
      <c r="G15" s="374"/>
      <c r="H15" s="375"/>
      <c r="I15" s="140">
        <v>5</v>
      </c>
      <c r="J15" s="141">
        <f t="shared" si="0"/>
        <v>2.2123893805309733</v>
      </c>
    </row>
    <row r="16" spans="2:10" ht="15">
      <c r="B16" s="142">
        <v>8</v>
      </c>
      <c r="C16" s="366" t="s">
        <v>159</v>
      </c>
      <c r="D16" s="367"/>
      <c r="E16" s="373" t="s">
        <v>160</v>
      </c>
      <c r="F16" s="374"/>
      <c r="G16" s="374"/>
      <c r="H16" s="375"/>
      <c r="I16" s="140">
        <v>5</v>
      </c>
      <c r="J16" s="141">
        <f t="shared" si="0"/>
        <v>2.2123893805309733</v>
      </c>
    </row>
    <row r="17" spans="2:10" ht="15">
      <c r="B17" s="139">
        <v>9</v>
      </c>
      <c r="C17" s="371" t="s">
        <v>387</v>
      </c>
      <c r="D17" s="372"/>
      <c r="E17" s="373" t="s">
        <v>388</v>
      </c>
      <c r="F17" s="381"/>
      <c r="G17" s="381"/>
      <c r="H17" s="382"/>
      <c r="I17" s="140">
        <v>4</v>
      </c>
      <c r="J17" s="141">
        <f t="shared" si="0"/>
        <v>1.7699115044247788</v>
      </c>
    </row>
    <row r="18" spans="2:10" ht="30" customHeight="1">
      <c r="B18" s="142">
        <v>10</v>
      </c>
      <c r="C18" s="366" t="s">
        <v>157</v>
      </c>
      <c r="D18" s="367"/>
      <c r="E18" s="380" t="s">
        <v>158</v>
      </c>
      <c r="F18" s="374"/>
      <c r="G18" s="374"/>
      <c r="H18" s="375"/>
      <c r="I18" s="140">
        <v>4</v>
      </c>
      <c r="J18" s="141">
        <f t="shared" si="0"/>
        <v>1.7699115044247788</v>
      </c>
    </row>
    <row r="19" spans="2:4" ht="15">
      <c r="B19" s="6" t="s">
        <v>19</v>
      </c>
      <c r="C19" s="6"/>
      <c r="D19" s="6"/>
    </row>
    <row r="20" spans="4:8" ht="15">
      <c r="D20" s="350" t="s">
        <v>163</v>
      </c>
      <c r="E20" s="350"/>
      <c r="F20" s="350"/>
      <c r="G20" s="350"/>
      <c r="H20" s="350"/>
    </row>
    <row r="22" spans="2:10" ht="30.75" customHeight="1">
      <c r="B22" s="121" t="s">
        <v>147</v>
      </c>
      <c r="C22" s="377" t="s">
        <v>148</v>
      </c>
      <c r="D22" s="377"/>
      <c r="E22" s="377" t="s">
        <v>149</v>
      </c>
      <c r="F22" s="377"/>
      <c r="G22" s="377"/>
      <c r="H22" s="377"/>
      <c r="I22" s="121" t="s">
        <v>10</v>
      </c>
      <c r="J22" s="121" t="s">
        <v>150</v>
      </c>
    </row>
    <row r="23" spans="2:10" ht="31.5" customHeight="1">
      <c r="B23" s="139">
        <v>1</v>
      </c>
      <c r="C23" s="366" t="s">
        <v>151</v>
      </c>
      <c r="D23" s="367"/>
      <c r="E23" s="376" t="s">
        <v>152</v>
      </c>
      <c r="F23" s="369"/>
      <c r="G23" s="369"/>
      <c r="H23" s="370"/>
      <c r="I23" s="140">
        <v>425</v>
      </c>
      <c r="J23" s="141">
        <f>(I23/3941)*100</f>
        <v>10.784064958132454</v>
      </c>
    </row>
    <row r="24" spans="2:10" ht="31.5" customHeight="1">
      <c r="B24" s="142">
        <v>2</v>
      </c>
      <c r="C24" s="366" t="s">
        <v>164</v>
      </c>
      <c r="D24" s="367"/>
      <c r="E24" s="376" t="s">
        <v>165</v>
      </c>
      <c r="F24" s="369"/>
      <c r="G24" s="369"/>
      <c r="H24" s="370"/>
      <c r="I24" s="140">
        <v>157</v>
      </c>
      <c r="J24" s="141">
        <f aca="true" t="shared" si="1" ref="J24:J32">(I24/3941)*100</f>
        <v>3.9837604668865767</v>
      </c>
    </row>
    <row r="25" spans="2:10" ht="31.5" customHeight="1">
      <c r="B25" s="139">
        <v>3</v>
      </c>
      <c r="C25" s="366" t="s">
        <v>157</v>
      </c>
      <c r="D25" s="367"/>
      <c r="E25" s="376" t="s">
        <v>158</v>
      </c>
      <c r="F25" s="369"/>
      <c r="G25" s="369"/>
      <c r="H25" s="370"/>
      <c r="I25" s="140">
        <v>89</v>
      </c>
      <c r="J25" s="141">
        <f t="shared" si="1"/>
        <v>2.2583100735853847</v>
      </c>
    </row>
    <row r="26" spans="2:10" ht="44.25" customHeight="1">
      <c r="B26" s="142">
        <v>4</v>
      </c>
      <c r="C26" s="366" t="s">
        <v>166</v>
      </c>
      <c r="D26" s="367"/>
      <c r="E26" s="376" t="s">
        <v>167</v>
      </c>
      <c r="F26" s="369"/>
      <c r="G26" s="369"/>
      <c r="H26" s="370"/>
      <c r="I26" s="140">
        <v>70</v>
      </c>
      <c r="J26" s="141">
        <f t="shared" si="1"/>
        <v>1.7761989342806392</v>
      </c>
    </row>
    <row r="27" spans="2:10" ht="28.5" customHeight="1">
      <c r="B27" s="139">
        <v>5</v>
      </c>
      <c r="C27" s="366" t="s">
        <v>153</v>
      </c>
      <c r="D27" s="367"/>
      <c r="E27" s="368" t="s">
        <v>154</v>
      </c>
      <c r="F27" s="369"/>
      <c r="G27" s="369"/>
      <c r="H27" s="370"/>
      <c r="I27" s="140">
        <v>69</v>
      </c>
      <c r="J27" s="141">
        <f t="shared" si="1"/>
        <v>1.7508246637909162</v>
      </c>
    </row>
    <row r="28" spans="2:10" ht="29.25" customHeight="1">
      <c r="B28" s="142">
        <v>6</v>
      </c>
      <c r="C28" s="366" t="s">
        <v>170</v>
      </c>
      <c r="D28" s="367"/>
      <c r="E28" s="368" t="s">
        <v>171</v>
      </c>
      <c r="F28" s="369"/>
      <c r="G28" s="369"/>
      <c r="H28" s="370"/>
      <c r="I28" s="140">
        <v>64</v>
      </c>
      <c r="J28" s="141">
        <f t="shared" si="1"/>
        <v>1.623953311342299</v>
      </c>
    </row>
    <row r="29" spans="2:10" ht="15">
      <c r="B29" s="139">
        <v>7</v>
      </c>
      <c r="C29" s="366" t="s">
        <v>168</v>
      </c>
      <c r="D29" s="367"/>
      <c r="E29" s="368" t="s">
        <v>169</v>
      </c>
      <c r="F29" s="369"/>
      <c r="G29" s="369"/>
      <c r="H29" s="370"/>
      <c r="I29" s="140">
        <v>62</v>
      </c>
      <c r="J29" s="141">
        <f t="shared" si="1"/>
        <v>1.573204770362852</v>
      </c>
    </row>
    <row r="30" spans="2:10" ht="31.5" customHeight="1">
      <c r="B30" s="142">
        <v>8</v>
      </c>
      <c r="C30" s="366" t="s">
        <v>395</v>
      </c>
      <c r="D30" s="367"/>
      <c r="E30" s="368" t="s">
        <v>396</v>
      </c>
      <c r="F30" s="378"/>
      <c r="G30" s="378"/>
      <c r="H30" s="379"/>
      <c r="I30" s="140">
        <v>58</v>
      </c>
      <c r="J30" s="141">
        <f t="shared" si="1"/>
        <v>1.4717076884039584</v>
      </c>
    </row>
    <row r="31" spans="2:10" ht="31.5" customHeight="1">
      <c r="B31" s="139">
        <v>9</v>
      </c>
      <c r="C31" s="366" t="s">
        <v>172</v>
      </c>
      <c r="D31" s="367"/>
      <c r="E31" s="368" t="s">
        <v>173</v>
      </c>
      <c r="F31" s="369"/>
      <c r="G31" s="369"/>
      <c r="H31" s="370"/>
      <c r="I31" s="140">
        <v>56</v>
      </c>
      <c r="J31" s="141">
        <f t="shared" si="1"/>
        <v>1.4209591474245116</v>
      </c>
    </row>
    <row r="32" spans="2:10" ht="15" customHeight="1">
      <c r="B32" s="142">
        <v>10</v>
      </c>
      <c r="C32" s="366" t="s">
        <v>389</v>
      </c>
      <c r="D32" s="367"/>
      <c r="E32" s="373" t="s">
        <v>390</v>
      </c>
      <c r="F32" s="374"/>
      <c r="G32" s="374"/>
      <c r="H32" s="375"/>
      <c r="I32" s="140">
        <v>55</v>
      </c>
      <c r="J32" s="141">
        <f t="shared" si="1"/>
        <v>1.395584876934788</v>
      </c>
    </row>
    <row r="33" spans="2:4" ht="15">
      <c r="B33" s="6" t="s">
        <v>19</v>
      </c>
      <c r="C33" s="6"/>
      <c r="D33" s="6"/>
    </row>
    <row r="34" spans="2:4" ht="15">
      <c r="B34" s="6"/>
      <c r="C34" s="6"/>
      <c r="D34" s="6"/>
    </row>
    <row r="35" spans="2:4" ht="15">
      <c r="B35" s="6"/>
      <c r="C35" s="6"/>
      <c r="D35" s="6"/>
    </row>
    <row r="36" spans="2:5" ht="15" customHeight="1">
      <c r="B36" s="6"/>
      <c r="C36" s="6"/>
      <c r="D36" s="6"/>
      <c r="E36" s="6"/>
    </row>
    <row r="39" spans="4:8" ht="15">
      <c r="D39" s="350" t="s">
        <v>174</v>
      </c>
      <c r="E39" s="350"/>
      <c r="F39" s="350"/>
      <c r="G39" s="350"/>
      <c r="H39" s="350"/>
    </row>
    <row r="41" spans="2:10" ht="33" customHeight="1">
      <c r="B41" s="121" t="s">
        <v>147</v>
      </c>
      <c r="C41" s="377" t="s">
        <v>148</v>
      </c>
      <c r="D41" s="377"/>
      <c r="E41" s="377" t="s">
        <v>149</v>
      </c>
      <c r="F41" s="377"/>
      <c r="G41" s="377"/>
      <c r="H41" s="377"/>
      <c r="I41" s="121" t="s">
        <v>10</v>
      </c>
      <c r="J41" s="121" t="s">
        <v>150</v>
      </c>
    </row>
    <row r="42" spans="2:10" ht="34.5" customHeight="1">
      <c r="B42" s="139">
        <v>1</v>
      </c>
      <c r="C42" s="366" t="s">
        <v>151</v>
      </c>
      <c r="D42" s="367"/>
      <c r="E42" s="376" t="s">
        <v>152</v>
      </c>
      <c r="F42" s="369"/>
      <c r="G42" s="369"/>
      <c r="H42" s="370"/>
      <c r="I42" s="140">
        <v>645</v>
      </c>
      <c r="J42" s="141">
        <f>(I42/4489)*100</f>
        <v>14.36845622633103</v>
      </c>
    </row>
    <row r="43" spans="2:10" ht="46.5" customHeight="1">
      <c r="B43" s="142">
        <v>2</v>
      </c>
      <c r="C43" s="366" t="s">
        <v>166</v>
      </c>
      <c r="D43" s="367"/>
      <c r="E43" s="376" t="s">
        <v>167</v>
      </c>
      <c r="F43" s="369"/>
      <c r="G43" s="369"/>
      <c r="H43" s="370"/>
      <c r="I43" s="140">
        <v>268</v>
      </c>
      <c r="J43" s="141">
        <f aca="true" t="shared" si="2" ref="J43:J51">(I43/4489)*100</f>
        <v>5.970149253731343</v>
      </c>
    </row>
    <row r="44" spans="2:10" ht="30.75" customHeight="1">
      <c r="B44" s="139">
        <v>3</v>
      </c>
      <c r="C44" s="366" t="s">
        <v>157</v>
      </c>
      <c r="D44" s="367"/>
      <c r="E44" s="376" t="s">
        <v>158</v>
      </c>
      <c r="F44" s="369"/>
      <c r="G44" s="369"/>
      <c r="H44" s="370"/>
      <c r="I44" s="140">
        <v>242</v>
      </c>
      <c r="J44" s="141">
        <f t="shared" si="2"/>
        <v>5.390955669414123</v>
      </c>
    </row>
    <row r="45" spans="2:10" ht="45" customHeight="1">
      <c r="B45" s="142">
        <v>4</v>
      </c>
      <c r="C45" s="366" t="s">
        <v>175</v>
      </c>
      <c r="D45" s="367"/>
      <c r="E45" s="368" t="s">
        <v>420</v>
      </c>
      <c r="F45" s="369"/>
      <c r="G45" s="369"/>
      <c r="H45" s="370"/>
      <c r="I45" s="140">
        <v>135</v>
      </c>
      <c r="J45" s="141">
        <f t="shared" si="2"/>
        <v>3.0073513031855645</v>
      </c>
    </row>
    <row r="46" spans="2:10" ht="30.75" customHeight="1">
      <c r="B46" s="139">
        <v>5</v>
      </c>
      <c r="C46" s="366" t="s">
        <v>176</v>
      </c>
      <c r="D46" s="367"/>
      <c r="E46" s="368" t="s">
        <v>177</v>
      </c>
      <c r="F46" s="369"/>
      <c r="G46" s="369"/>
      <c r="H46" s="370"/>
      <c r="I46" s="140">
        <v>101</v>
      </c>
      <c r="J46" s="141">
        <f t="shared" si="2"/>
        <v>2.2499443083092</v>
      </c>
    </row>
    <row r="47" spans="2:10" ht="44.25" customHeight="1">
      <c r="B47" s="142">
        <v>6</v>
      </c>
      <c r="C47" s="366" t="s">
        <v>178</v>
      </c>
      <c r="D47" s="367"/>
      <c r="E47" s="368" t="s">
        <v>179</v>
      </c>
      <c r="F47" s="369"/>
      <c r="G47" s="369"/>
      <c r="H47" s="370"/>
      <c r="I47" s="140">
        <v>85</v>
      </c>
      <c r="J47" s="141">
        <f t="shared" si="2"/>
        <v>1.893517487190911</v>
      </c>
    </row>
    <row r="48" spans="2:10" ht="29.25" customHeight="1">
      <c r="B48" s="139">
        <v>7</v>
      </c>
      <c r="C48" s="371" t="s">
        <v>182</v>
      </c>
      <c r="D48" s="372"/>
      <c r="E48" s="368" t="s">
        <v>183</v>
      </c>
      <c r="F48" s="369"/>
      <c r="G48" s="369"/>
      <c r="H48" s="370"/>
      <c r="I48" s="140">
        <v>78</v>
      </c>
      <c r="J48" s="141">
        <f t="shared" si="2"/>
        <v>1.7375807529516598</v>
      </c>
    </row>
    <row r="49" spans="2:10" ht="15">
      <c r="B49" s="142">
        <v>8</v>
      </c>
      <c r="C49" s="366" t="s">
        <v>180</v>
      </c>
      <c r="D49" s="367"/>
      <c r="E49" s="368" t="s">
        <v>181</v>
      </c>
      <c r="F49" s="369"/>
      <c r="G49" s="369"/>
      <c r="H49" s="370"/>
      <c r="I49" s="140">
        <v>75</v>
      </c>
      <c r="J49" s="141">
        <f t="shared" si="2"/>
        <v>1.6707507239919803</v>
      </c>
    </row>
    <row r="50" spans="2:10" ht="15">
      <c r="B50" s="139">
        <v>9</v>
      </c>
      <c r="C50" s="366" t="s">
        <v>159</v>
      </c>
      <c r="D50" s="367"/>
      <c r="E50" s="373" t="s">
        <v>160</v>
      </c>
      <c r="F50" s="374"/>
      <c r="G50" s="374"/>
      <c r="H50" s="375"/>
      <c r="I50" s="140">
        <v>70</v>
      </c>
      <c r="J50" s="141">
        <f t="shared" si="2"/>
        <v>1.5593673423925152</v>
      </c>
    </row>
    <row r="51" spans="2:10" ht="30" customHeight="1">
      <c r="B51" s="142">
        <v>10</v>
      </c>
      <c r="C51" s="366" t="s">
        <v>170</v>
      </c>
      <c r="D51" s="367"/>
      <c r="E51" s="368" t="s">
        <v>171</v>
      </c>
      <c r="F51" s="369"/>
      <c r="G51" s="369"/>
      <c r="H51" s="370"/>
      <c r="I51" s="140">
        <v>63</v>
      </c>
      <c r="J51" s="141">
        <f t="shared" si="2"/>
        <v>1.4034306081532635</v>
      </c>
    </row>
    <row r="52" spans="3:5" ht="15">
      <c r="C52" s="6"/>
      <c r="D52" s="6"/>
      <c r="E52" s="6"/>
    </row>
    <row r="53" ht="15">
      <c r="B53" s="6" t="s">
        <v>19</v>
      </c>
    </row>
  </sheetData>
  <sheetProtection/>
  <mergeCells count="71">
    <mergeCell ref="A1:K1"/>
    <mergeCell ref="B4:K4"/>
    <mergeCell ref="D6:H6"/>
    <mergeCell ref="C8:D8"/>
    <mergeCell ref="E8:H8"/>
    <mergeCell ref="C9:D9"/>
    <mergeCell ref="E9:H9"/>
    <mergeCell ref="E10:H10"/>
    <mergeCell ref="C11:D11"/>
    <mergeCell ref="E11:H11"/>
    <mergeCell ref="C13:D13"/>
    <mergeCell ref="E13:H13"/>
    <mergeCell ref="C14:D14"/>
    <mergeCell ref="E14:H14"/>
    <mergeCell ref="E12:H12"/>
    <mergeCell ref="C12:D12"/>
    <mergeCell ref="C10:D10"/>
    <mergeCell ref="C15:D15"/>
    <mergeCell ref="E15:H15"/>
    <mergeCell ref="C16:D16"/>
    <mergeCell ref="E16:H16"/>
    <mergeCell ref="C17:D17"/>
    <mergeCell ref="E17:H17"/>
    <mergeCell ref="C18:D18"/>
    <mergeCell ref="E18:H18"/>
    <mergeCell ref="D20:H20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D39:H39"/>
    <mergeCell ref="C41:D41"/>
    <mergeCell ref="E41:H41"/>
    <mergeCell ref="C42:D42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47:D47"/>
    <mergeCell ref="E47:H47"/>
    <mergeCell ref="C51:D51"/>
    <mergeCell ref="E51:H51"/>
    <mergeCell ref="C48:D48"/>
    <mergeCell ref="E48:H48"/>
    <mergeCell ref="C49:D49"/>
    <mergeCell ref="E49:H49"/>
    <mergeCell ref="C50:D50"/>
    <mergeCell ref="E50:H50"/>
  </mergeCells>
  <printOptions/>
  <pageMargins left="0.5905511811023623" right="0.3937007874015748" top="0.5511811023622047" bottom="0.7480314960629921" header="0.31496062992125984" footer="0.31496062992125984"/>
  <pageSetup horizontalDpi="600" verticalDpi="600" orientation="portrait" paperSize="9" r:id="rId1"/>
  <headerFooter>
    <oddFooter>&amp;L23.07.2010&amp;CTÜRKİYE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34">
      <selection activeCell="B36" sqref="B36"/>
    </sheetView>
  </sheetViews>
  <sheetFormatPr defaultColWidth="9.140625" defaultRowHeight="15"/>
  <cols>
    <col min="1" max="1" width="17.8515625" style="145" customWidth="1"/>
    <col min="2" max="2" width="5.421875" style="144" customWidth="1"/>
    <col min="3" max="3" width="3.7109375" style="144" customWidth="1"/>
    <col min="4" max="4" width="5.57421875" style="144" customWidth="1"/>
    <col min="5" max="6" width="3.7109375" style="144" customWidth="1"/>
    <col min="7" max="7" width="4.421875" style="144" customWidth="1"/>
    <col min="8" max="8" width="4.00390625" style="144" bestFit="1" customWidth="1"/>
    <col min="9" max="9" width="5.28125" style="144" customWidth="1"/>
    <col min="10" max="10" width="5.421875" style="174" customWidth="1"/>
    <col min="11" max="11" width="4.00390625" style="144" bestFit="1" customWidth="1"/>
    <col min="12" max="12" width="6.421875" style="144" customWidth="1"/>
    <col min="13" max="13" width="5.7109375" style="144" customWidth="1"/>
    <col min="14" max="14" width="4.00390625" style="144" bestFit="1" customWidth="1"/>
    <col min="15" max="15" width="5.28125" style="144" customWidth="1"/>
    <col min="16" max="16" width="3.8515625" style="144" customWidth="1"/>
    <col min="17" max="17" width="5.7109375" style="144" customWidth="1"/>
    <col min="18" max="16384" width="9.140625" style="144" customWidth="1"/>
  </cols>
  <sheetData>
    <row r="1" spans="1:17" ht="18.75" thickBot="1">
      <c r="A1" s="407" t="s">
        <v>90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3" spans="1:17" ht="15.75">
      <c r="A3" s="408" t="s">
        <v>184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ht="15.75" thickBot="1">
      <c r="J4" s="144"/>
    </row>
    <row r="5" spans="1:17" s="146" customFormat="1" ht="17.25" thickBot="1" thickTop="1">
      <c r="A5" s="409" t="s">
        <v>185</v>
      </c>
      <c r="B5" s="412" t="s">
        <v>397</v>
      </c>
      <c r="C5" s="413"/>
      <c r="D5" s="413"/>
      <c r="E5" s="413"/>
      <c r="F5" s="413"/>
      <c r="G5" s="413"/>
      <c r="H5" s="413"/>
      <c r="I5" s="414"/>
      <c r="J5" s="412" t="s">
        <v>398</v>
      </c>
      <c r="K5" s="413"/>
      <c r="L5" s="413"/>
      <c r="M5" s="413"/>
      <c r="N5" s="413"/>
      <c r="O5" s="413"/>
      <c r="P5" s="413"/>
      <c r="Q5" s="414"/>
    </row>
    <row r="6" spans="1:17" ht="15.75" customHeight="1" thickTop="1">
      <c r="A6" s="410"/>
      <c r="B6" s="415" t="s">
        <v>186</v>
      </c>
      <c r="C6" s="415"/>
      <c r="D6" s="415"/>
      <c r="E6" s="394" t="s">
        <v>187</v>
      </c>
      <c r="F6" s="396"/>
      <c r="G6" s="415" t="s">
        <v>188</v>
      </c>
      <c r="H6" s="415"/>
      <c r="I6" s="396"/>
      <c r="J6" s="415" t="s">
        <v>186</v>
      </c>
      <c r="K6" s="415"/>
      <c r="L6" s="415"/>
      <c r="M6" s="394" t="s">
        <v>187</v>
      </c>
      <c r="N6" s="416"/>
      <c r="O6" s="394" t="s">
        <v>188</v>
      </c>
      <c r="P6" s="395"/>
      <c r="Q6" s="396"/>
    </row>
    <row r="7" spans="1:17" ht="15" customHeight="1">
      <c r="A7" s="410"/>
      <c r="B7" s="393" t="s">
        <v>189</v>
      </c>
      <c r="C7" s="387" t="s">
        <v>190</v>
      </c>
      <c r="D7" s="399" t="s">
        <v>191</v>
      </c>
      <c r="E7" s="392" t="s">
        <v>189</v>
      </c>
      <c r="F7" s="401" t="s">
        <v>190</v>
      </c>
      <c r="G7" s="403" t="s">
        <v>189</v>
      </c>
      <c r="H7" s="387" t="s">
        <v>190</v>
      </c>
      <c r="I7" s="405" t="s">
        <v>191</v>
      </c>
      <c r="J7" s="392" t="s">
        <v>189</v>
      </c>
      <c r="K7" s="386" t="s">
        <v>190</v>
      </c>
      <c r="L7" s="384" t="s">
        <v>191</v>
      </c>
      <c r="M7" s="388" t="s">
        <v>189</v>
      </c>
      <c r="N7" s="390" t="s">
        <v>190</v>
      </c>
      <c r="O7" s="392" t="s">
        <v>189</v>
      </c>
      <c r="P7" s="386" t="s">
        <v>190</v>
      </c>
      <c r="Q7" s="384" t="s">
        <v>191</v>
      </c>
    </row>
    <row r="8" spans="1:17" ht="24.75" customHeight="1" thickBot="1">
      <c r="A8" s="411"/>
      <c r="B8" s="397"/>
      <c r="C8" s="398"/>
      <c r="D8" s="400"/>
      <c r="E8" s="393"/>
      <c r="F8" s="402"/>
      <c r="G8" s="404"/>
      <c r="H8" s="398"/>
      <c r="I8" s="406"/>
      <c r="J8" s="393"/>
      <c r="K8" s="387"/>
      <c r="L8" s="385"/>
      <c r="M8" s="389"/>
      <c r="N8" s="391"/>
      <c r="O8" s="393"/>
      <c r="P8" s="387"/>
      <c r="Q8" s="385"/>
    </row>
    <row r="9" spans="1:17" ht="16.5" thickTop="1">
      <c r="A9" s="147" t="s">
        <v>192</v>
      </c>
      <c r="B9" s="148">
        <v>80</v>
      </c>
      <c r="C9" s="149">
        <v>1</v>
      </c>
      <c r="D9" s="150">
        <v>97</v>
      </c>
      <c r="E9" s="148">
        <v>18</v>
      </c>
      <c r="F9" s="281">
        <v>2</v>
      </c>
      <c r="G9" s="148">
        <v>25</v>
      </c>
      <c r="H9" s="149">
        <v>3</v>
      </c>
      <c r="I9" s="150">
        <v>68</v>
      </c>
      <c r="J9" s="148">
        <v>82</v>
      </c>
      <c r="K9" s="149">
        <v>1</v>
      </c>
      <c r="L9" s="150">
        <v>73</v>
      </c>
      <c r="M9" s="148">
        <v>20</v>
      </c>
      <c r="N9" s="150">
        <v>5</v>
      </c>
      <c r="O9" s="148">
        <v>23</v>
      </c>
      <c r="P9" s="149">
        <v>2</v>
      </c>
      <c r="Q9" s="150">
        <v>57</v>
      </c>
    </row>
    <row r="10" spans="1:17" ht="15.75">
      <c r="A10" s="151" t="s">
        <v>193</v>
      </c>
      <c r="B10" s="152">
        <v>11</v>
      </c>
      <c r="C10" s="153">
        <v>0</v>
      </c>
      <c r="D10" s="154">
        <v>10</v>
      </c>
      <c r="E10" s="152">
        <v>0</v>
      </c>
      <c r="F10" s="282">
        <v>1</v>
      </c>
      <c r="G10" s="152">
        <v>0</v>
      </c>
      <c r="H10" s="153">
        <v>1</v>
      </c>
      <c r="I10" s="154">
        <v>3</v>
      </c>
      <c r="J10" s="152">
        <v>20</v>
      </c>
      <c r="K10" s="153">
        <v>0</v>
      </c>
      <c r="L10" s="154">
        <v>10</v>
      </c>
      <c r="M10" s="152">
        <v>1</v>
      </c>
      <c r="N10" s="154">
        <v>0</v>
      </c>
      <c r="O10" s="152">
        <v>0</v>
      </c>
      <c r="P10" s="153">
        <v>0</v>
      </c>
      <c r="Q10" s="154">
        <v>3</v>
      </c>
    </row>
    <row r="11" spans="1:17" ht="15.75">
      <c r="A11" s="147" t="s">
        <v>194</v>
      </c>
      <c r="B11" s="152">
        <v>28</v>
      </c>
      <c r="C11" s="153">
        <v>1</v>
      </c>
      <c r="D11" s="154">
        <v>15</v>
      </c>
      <c r="E11" s="152">
        <v>2</v>
      </c>
      <c r="F11" s="282">
        <v>0</v>
      </c>
      <c r="G11" s="152">
        <v>1</v>
      </c>
      <c r="H11" s="153">
        <v>0</v>
      </c>
      <c r="I11" s="154">
        <v>17</v>
      </c>
      <c r="J11" s="152">
        <v>19</v>
      </c>
      <c r="K11" s="153">
        <v>1</v>
      </c>
      <c r="L11" s="154">
        <v>20</v>
      </c>
      <c r="M11" s="152">
        <v>1</v>
      </c>
      <c r="N11" s="154">
        <v>0</v>
      </c>
      <c r="O11" s="152">
        <v>1</v>
      </c>
      <c r="P11" s="153">
        <v>0</v>
      </c>
      <c r="Q11" s="154">
        <v>15</v>
      </c>
    </row>
    <row r="12" spans="1:17" ht="15.75">
      <c r="A12" s="151" t="s">
        <v>195</v>
      </c>
      <c r="B12" s="152">
        <v>4</v>
      </c>
      <c r="C12" s="153">
        <v>1</v>
      </c>
      <c r="D12" s="154">
        <v>7</v>
      </c>
      <c r="E12" s="152">
        <v>1</v>
      </c>
      <c r="F12" s="282">
        <v>0</v>
      </c>
      <c r="G12" s="152">
        <v>0</v>
      </c>
      <c r="H12" s="153">
        <v>0</v>
      </c>
      <c r="I12" s="154">
        <v>5</v>
      </c>
      <c r="J12" s="152">
        <v>7</v>
      </c>
      <c r="K12" s="153">
        <v>0</v>
      </c>
      <c r="L12" s="154">
        <v>5</v>
      </c>
      <c r="M12" s="152">
        <v>1</v>
      </c>
      <c r="N12" s="154">
        <v>0</v>
      </c>
      <c r="O12" s="152">
        <v>0</v>
      </c>
      <c r="P12" s="153">
        <v>0</v>
      </c>
      <c r="Q12" s="154">
        <v>4</v>
      </c>
    </row>
    <row r="13" spans="1:17" ht="15.75">
      <c r="A13" s="147" t="s">
        <v>196</v>
      </c>
      <c r="B13" s="152">
        <v>13</v>
      </c>
      <c r="C13" s="153">
        <v>2</v>
      </c>
      <c r="D13" s="154">
        <v>3</v>
      </c>
      <c r="E13" s="152">
        <v>0</v>
      </c>
      <c r="F13" s="282">
        <v>2</v>
      </c>
      <c r="G13" s="152">
        <v>2</v>
      </c>
      <c r="H13" s="153">
        <v>0</v>
      </c>
      <c r="I13" s="154">
        <v>5</v>
      </c>
      <c r="J13" s="152">
        <v>4</v>
      </c>
      <c r="K13" s="153">
        <v>0</v>
      </c>
      <c r="L13" s="154">
        <v>6</v>
      </c>
      <c r="M13" s="152">
        <v>0</v>
      </c>
      <c r="N13" s="154">
        <v>2</v>
      </c>
      <c r="O13" s="152">
        <v>1</v>
      </c>
      <c r="P13" s="153">
        <v>1</v>
      </c>
      <c r="Q13" s="154">
        <v>4</v>
      </c>
    </row>
    <row r="14" spans="1:17" ht="15.75">
      <c r="A14" s="151" t="s">
        <v>197</v>
      </c>
      <c r="B14" s="152">
        <v>463</v>
      </c>
      <c r="C14" s="153">
        <v>12</v>
      </c>
      <c r="D14" s="154">
        <v>675</v>
      </c>
      <c r="E14" s="152">
        <v>95</v>
      </c>
      <c r="F14" s="282">
        <v>29</v>
      </c>
      <c r="G14" s="152">
        <v>100</v>
      </c>
      <c r="H14" s="153">
        <v>29</v>
      </c>
      <c r="I14" s="154">
        <v>198</v>
      </c>
      <c r="J14" s="152">
        <v>427</v>
      </c>
      <c r="K14" s="153">
        <v>18</v>
      </c>
      <c r="L14" s="154">
        <v>542</v>
      </c>
      <c r="M14" s="152">
        <v>117</v>
      </c>
      <c r="N14" s="154">
        <v>45</v>
      </c>
      <c r="O14" s="152">
        <v>80</v>
      </c>
      <c r="P14" s="153">
        <v>20</v>
      </c>
      <c r="Q14" s="154">
        <v>233</v>
      </c>
    </row>
    <row r="15" spans="1:17" ht="15.75">
      <c r="A15" s="147" t="s">
        <v>198</v>
      </c>
      <c r="B15" s="152">
        <v>197</v>
      </c>
      <c r="C15" s="153">
        <v>1</v>
      </c>
      <c r="D15" s="154">
        <v>211</v>
      </c>
      <c r="E15" s="152">
        <v>28</v>
      </c>
      <c r="F15" s="282">
        <v>8</v>
      </c>
      <c r="G15" s="152">
        <v>23</v>
      </c>
      <c r="H15" s="153">
        <v>8</v>
      </c>
      <c r="I15" s="154">
        <v>142</v>
      </c>
      <c r="J15" s="152">
        <v>194</v>
      </c>
      <c r="K15" s="153">
        <v>0</v>
      </c>
      <c r="L15" s="154">
        <v>216</v>
      </c>
      <c r="M15" s="152">
        <v>32</v>
      </c>
      <c r="N15" s="154">
        <v>13</v>
      </c>
      <c r="O15" s="152">
        <v>12</v>
      </c>
      <c r="P15" s="153">
        <v>6</v>
      </c>
      <c r="Q15" s="154">
        <v>105</v>
      </c>
    </row>
    <row r="16" spans="1:17" ht="15.75">
      <c r="A16" s="151" t="s">
        <v>199</v>
      </c>
      <c r="B16" s="152">
        <v>1</v>
      </c>
      <c r="C16" s="153">
        <v>0</v>
      </c>
      <c r="D16" s="154">
        <v>12</v>
      </c>
      <c r="E16" s="152">
        <v>0</v>
      </c>
      <c r="F16" s="282">
        <v>1</v>
      </c>
      <c r="G16" s="152">
        <v>0</v>
      </c>
      <c r="H16" s="153">
        <v>0</v>
      </c>
      <c r="I16" s="154">
        <v>3</v>
      </c>
      <c r="J16" s="152">
        <v>5</v>
      </c>
      <c r="K16" s="153">
        <v>0</v>
      </c>
      <c r="L16" s="154">
        <v>5</v>
      </c>
      <c r="M16" s="152">
        <v>1</v>
      </c>
      <c r="N16" s="154">
        <v>0</v>
      </c>
      <c r="O16" s="152">
        <v>2</v>
      </c>
      <c r="P16" s="153">
        <v>0</v>
      </c>
      <c r="Q16" s="154">
        <v>4</v>
      </c>
    </row>
    <row r="17" spans="1:17" ht="15.75">
      <c r="A17" s="147" t="s">
        <v>200</v>
      </c>
      <c r="B17" s="152">
        <v>46</v>
      </c>
      <c r="C17" s="153">
        <v>2</v>
      </c>
      <c r="D17" s="154">
        <v>141</v>
      </c>
      <c r="E17" s="152">
        <v>5</v>
      </c>
      <c r="F17" s="282">
        <v>5</v>
      </c>
      <c r="G17" s="152">
        <v>6</v>
      </c>
      <c r="H17" s="153">
        <v>5</v>
      </c>
      <c r="I17" s="154">
        <v>59</v>
      </c>
      <c r="J17" s="152">
        <v>39</v>
      </c>
      <c r="K17" s="153">
        <v>0</v>
      </c>
      <c r="L17" s="154">
        <v>116</v>
      </c>
      <c r="M17" s="152">
        <v>8</v>
      </c>
      <c r="N17" s="154">
        <v>9</v>
      </c>
      <c r="O17" s="152">
        <v>7</v>
      </c>
      <c r="P17" s="153">
        <v>4</v>
      </c>
      <c r="Q17" s="154">
        <v>46</v>
      </c>
    </row>
    <row r="18" spans="1:17" ht="15.75">
      <c r="A18" s="151" t="s">
        <v>201</v>
      </c>
      <c r="B18" s="152">
        <v>36</v>
      </c>
      <c r="C18" s="153">
        <v>5</v>
      </c>
      <c r="D18" s="154">
        <v>66</v>
      </c>
      <c r="E18" s="152">
        <v>5</v>
      </c>
      <c r="F18" s="282">
        <v>5</v>
      </c>
      <c r="G18" s="152">
        <v>5</v>
      </c>
      <c r="H18" s="153">
        <v>9</v>
      </c>
      <c r="I18" s="154">
        <v>50</v>
      </c>
      <c r="J18" s="152">
        <v>26</v>
      </c>
      <c r="K18" s="153">
        <v>4</v>
      </c>
      <c r="L18" s="154">
        <v>46</v>
      </c>
      <c r="M18" s="152">
        <v>2</v>
      </c>
      <c r="N18" s="154">
        <v>12</v>
      </c>
      <c r="O18" s="152">
        <v>3</v>
      </c>
      <c r="P18" s="153">
        <v>4</v>
      </c>
      <c r="Q18" s="154">
        <v>36</v>
      </c>
    </row>
    <row r="19" spans="1:17" ht="15.75">
      <c r="A19" s="147" t="s">
        <v>202</v>
      </c>
      <c r="B19" s="152">
        <v>4</v>
      </c>
      <c r="C19" s="153">
        <v>1</v>
      </c>
      <c r="D19" s="154">
        <v>12</v>
      </c>
      <c r="E19" s="152">
        <v>1</v>
      </c>
      <c r="F19" s="282">
        <v>2</v>
      </c>
      <c r="G19" s="152">
        <v>3</v>
      </c>
      <c r="H19" s="153">
        <v>0</v>
      </c>
      <c r="I19" s="154">
        <v>7</v>
      </c>
      <c r="J19" s="152">
        <v>4</v>
      </c>
      <c r="K19" s="153">
        <v>0</v>
      </c>
      <c r="L19" s="154">
        <v>8</v>
      </c>
      <c r="M19" s="152">
        <v>1</v>
      </c>
      <c r="N19" s="154">
        <v>2</v>
      </c>
      <c r="O19" s="152">
        <v>0</v>
      </c>
      <c r="P19" s="153">
        <v>1</v>
      </c>
      <c r="Q19" s="154">
        <v>22</v>
      </c>
    </row>
    <row r="20" spans="1:17" ht="15.75">
      <c r="A20" s="151" t="s">
        <v>203</v>
      </c>
      <c r="B20" s="152">
        <v>9</v>
      </c>
      <c r="C20" s="153">
        <v>1</v>
      </c>
      <c r="D20" s="154">
        <v>3</v>
      </c>
      <c r="E20" s="152">
        <v>1</v>
      </c>
      <c r="F20" s="282">
        <v>0</v>
      </c>
      <c r="G20" s="152">
        <v>1</v>
      </c>
      <c r="H20" s="153">
        <v>0</v>
      </c>
      <c r="I20" s="154">
        <v>10</v>
      </c>
      <c r="J20" s="152">
        <v>7</v>
      </c>
      <c r="K20" s="153">
        <v>3</v>
      </c>
      <c r="L20" s="154">
        <v>3</v>
      </c>
      <c r="M20" s="152">
        <v>3</v>
      </c>
      <c r="N20" s="154">
        <v>0</v>
      </c>
      <c r="O20" s="152">
        <v>0</v>
      </c>
      <c r="P20" s="153">
        <v>0</v>
      </c>
      <c r="Q20" s="154">
        <v>4</v>
      </c>
    </row>
    <row r="21" spans="1:17" ht="15.75">
      <c r="A21" s="147" t="s">
        <v>204</v>
      </c>
      <c r="B21" s="152">
        <v>5</v>
      </c>
      <c r="C21" s="153">
        <v>2</v>
      </c>
      <c r="D21" s="154">
        <v>8</v>
      </c>
      <c r="E21" s="152">
        <v>1</v>
      </c>
      <c r="F21" s="282">
        <v>0</v>
      </c>
      <c r="G21" s="152">
        <v>0</v>
      </c>
      <c r="H21" s="153">
        <v>0</v>
      </c>
      <c r="I21" s="154">
        <v>2</v>
      </c>
      <c r="J21" s="152">
        <v>7</v>
      </c>
      <c r="K21" s="153">
        <v>0</v>
      </c>
      <c r="L21" s="154">
        <v>4</v>
      </c>
      <c r="M21" s="152">
        <v>0</v>
      </c>
      <c r="N21" s="154">
        <v>0</v>
      </c>
      <c r="O21" s="152">
        <v>0</v>
      </c>
      <c r="P21" s="153">
        <v>0</v>
      </c>
      <c r="Q21" s="154">
        <v>18</v>
      </c>
    </row>
    <row r="22" spans="1:17" ht="15.75">
      <c r="A22" s="151" t="s">
        <v>205</v>
      </c>
      <c r="B22" s="152">
        <v>11</v>
      </c>
      <c r="C22" s="153">
        <v>0</v>
      </c>
      <c r="D22" s="154">
        <v>9</v>
      </c>
      <c r="E22" s="152">
        <v>2</v>
      </c>
      <c r="F22" s="282">
        <v>0</v>
      </c>
      <c r="G22" s="152">
        <v>1</v>
      </c>
      <c r="H22" s="153">
        <v>1</v>
      </c>
      <c r="I22" s="154">
        <v>2</v>
      </c>
      <c r="J22" s="152">
        <v>16</v>
      </c>
      <c r="K22" s="153">
        <v>0</v>
      </c>
      <c r="L22" s="154">
        <v>3</v>
      </c>
      <c r="M22" s="152">
        <v>1</v>
      </c>
      <c r="N22" s="154">
        <v>2</v>
      </c>
      <c r="O22" s="152">
        <v>2</v>
      </c>
      <c r="P22" s="153">
        <v>1</v>
      </c>
      <c r="Q22" s="154">
        <v>4</v>
      </c>
    </row>
    <row r="23" spans="1:17" ht="15.75">
      <c r="A23" s="147" t="s">
        <v>206</v>
      </c>
      <c r="B23" s="152">
        <v>8</v>
      </c>
      <c r="C23" s="153">
        <v>0</v>
      </c>
      <c r="D23" s="154">
        <v>6</v>
      </c>
      <c r="E23" s="152">
        <v>0</v>
      </c>
      <c r="F23" s="282">
        <v>1</v>
      </c>
      <c r="G23" s="152">
        <v>0</v>
      </c>
      <c r="H23" s="153">
        <v>0</v>
      </c>
      <c r="I23" s="154">
        <v>5</v>
      </c>
      <c r="J23" s="152">
        <v>7</v>
      </c>
      <c r="K23" s="153">
        <v>0</v>
      </c>
      <c r="L23" s="154">
        <v>6</v>
      </c>
      <c r="M23" s="152">
        <v>0</v>
      </c>
      <c r="N23" s="154">
        <v>0</v>
      </c>
      <c r="O23" s="152">
        <v>0</v>
      </c>
      <c r="P23" s="153">
        <v>1</v>
      </c>
      <c r="Q23" s="154">
        <v>0</v>
      </c>
    </row>
    <row r="24" spans="1:17" ht="15.75">
      <c r="A24" s="151" t="s">
        <v>207</v>
      </c>
      <c r="B24" s="152">
        <v>137</v>
      </c>
      <c r="C24" s="153">
        <v>3</v>
      </c>
      <c r="D24" s="154">
        <v>84</v>
      </c>
      <c r="E24" s="152">
        <v>25</v>
      </c>
      <c r="F24" s="282">
        <v>7</v>
      </c>
      <c r="G24" s="152">
        <v>22</v>
      </c>
      <c r="H24" s="153">
        <v>3</v>
      </c>
      <c r="I24" s="154">
        <v>34</v>
      </c>
      <c r="J24" s="152">
        <v>209</v>
      </c>
      <c r="K24" s="153">
        <v>4</v>
      </c>
      <c r="L24" s="154">
        <v>91</v>
      </c>
      <c r="M24" s="152">
        <v>30</v>
      </c>
      <c r="N24" s="154">
        <v>17</v>
      </c>
      <c r="O24" s="152">
        <v>29</v>
      </c>
      <c r="P24" s="153">
        <v>12</v>
      </c>
      <c r="Q24" s="154">
        <v>73</v>
      </c>
    </row>
    <row r="25" spans="1:17" ht="15.75">
      <c r="A25" s="147" t="s">
        <v>208</v>
      </c>
      <c r="B25" s="152">
        <v>18</v>
      </c>
      <c r="C25" s="153">
        <v>4</v>
      </c>
      <c r="D25" s="154">
        <v>26</v>
      </c>
      <c r="E25" s="152">
        <v>2</v>
      </c>
      <c r="F25" s="282">
        <v>3</v>
      </c>
      <c r="G25" s="152">
        <v>3</v>
      </c>
      <c r="H25" s="153">
        <v>1</v>
      </c>
      <c r="I25" s="154">
        <v>22</v>
      </c>
      <c r="J25" s="152">
        <v>20</v>
      </c>
      <c r="K25" s="153">
        <v>8</v>
      </c>
      <c r="L25" s="154">
        <v>23</v>
      </c>
      <c r="M25" s="152">
        <v>1</v>
      </c>
      <c r="N25" s="154">
        <v>3</v>
      </c>
      <c r="O25" s="152">
        <v>1</v>
      </c>
      <c r="P25" s="153">
        <v>3</v>
      </c>
      <c r="Q25" s="154">
        <v>18</v>
      </c>
    </row>
    <row r="26" spans="1:17" ht="15.75">
      <c r="A26" s="151" t="s">
        <v>209</v>
      </c>
      <c r="B26" s="152">
        <v>5</v>
      </c>
      <c r="C26" s="153">
        <v>2</v>
      </c>
      <c r="D26" s="154">
        <v>5</v>
      </c>
      <c r="E26" s="152">
        <v>0</v>
      </c>
      <c r="F26" s="282">
        <v>0</v>
      </c>
      <c r="G26" s="152">
        <v>1</v>
      </c>
      <c r="H26" s="153">
        <v>1</v>
      </c>
      <c r="I26" s="154">
        <v>6</v>
      </c>
      <c r="J26" s="152">
        <v>8</v>
      </c>
      <c r="K26" s="153">
        <v>1</v>
      </c>
      <c r="L26" s="154">
        <v>4</v>
      </c>
      <c r="M26" s="152">
        <v>0</v>
      </c>
      <c r="N26" s="154">
        <v>0</v>
      </c>
      <c r="O26" s="152">
        <v>0</v>
      </c>
      <c r="P26" s="153">
        <v>1</v>
      </c>
      <c r="Q26" s="154">
        <v>0</v>
      </c>
    </row>
    <row r="27" spans="1:17" ht="15.75">
      <c r="A27" s="147" t="s">
        <v>210</v>
      </c>
      <c r="B27" s="152">
        <v>13</v>
      </c>
      <c r="C27" s="153">
        <v>1</v>
      </c>
      <c r="D27" s="154">
        <v>18</v>
      </c>
      <c r="E27" s="152">
        <v>1</v>
      </c>
      <c r="F27" s="282">
        <v>3</v>
      </c>
      <c r="G27" s="152">
        <v>1</v>
      </c>
      <c r="H27" s="153">
        <v>0</v>
      </c>
      <c r="I27" s="154">
        <v>10</v>
      </c>
      <c r="J27" s="152">
        <v>12</v>
      </c>
      <c r="K27" s="153">
        <v>0</v>
      </c>
      <c r="L27" s="154">
        <v>19</v>
      </c>
      <c r="M27" s="152">
        <v>4</v>
      </c>
      <c r="N27" s="154">
        <v>4</v>
      </c>
      <c r="O27" s="152">
        <v>1</v>
      </c>
      <c r="P27" s="153">
        <v>2</v>
      </c>
      <c r="Q27" s="154">
        <v>8</v>
      </c>
    </row>
    <row r="28" spans="1:17" ht="15.75">
      <c r="A28" s="151" t="s">
        <v>211</v>
      </c>
      <c r="B28" s="152">
        <v>40</v>
      </c>
      <c r="C28" s="153">
        <v>2</v>
      </c>
      <c r="D28" s="154">
        <v>112</v>
      </c>
      <c r="E28" s="152">
        <v>10</v>
      </c>
      <c r="F28" s="282">
        <v>7</v>
      </c>
      <c r="G28" s="152">
        <v>21</v>
      </c>
      <c r="H28" s="153">
        <v>6</v>
      </c>
      <c r="I28" s="154">
        <v>44</v>
      </c>
      <c r="J28" s="152">
        <v>37</v>
      </c>
      <c r="K28" s="153">
        <v>0</v>
      </c>
      <c r="L28" s="154">
        <v>78</v>
      </c>
      <c r="M28" s="152">
        <v>13</v>
      </c>
      <c r="N28" s="154">
        <v>14</v>
      </c>
      <c r="O28" s="152">
        <v>7</v>
      </c>
      <c r="P28" s="153">
        <v>4</v>
      </c>
      <c r="Q28" s="154">
        <v>36</v>
      </c>
    </row>
    <row r="29" spans="1:17" ht="15.75">
      <c r="A29" s="147" t="s">
        <v>212</v>
      </c>
      <c r="B29" s="152">
        <v>46</v>
      </c>
      <c r="C29" s="153">
        <v>0</v>
      </c>
      <c r="D29" s="154">
        <v>23</v>
      </c>
      <c r="E29" s="152">
        <v>2</v>
      </c>
      <c r="F29" s="282">
        <v>2</v>
      </c>
      <c r="G29" s="152">
        <v>7</v>
      </c>
      <c r="H29" s="153">
        <v>0</v>
      </c>
      <c r="I29" s="154">
        <v>12</v>
      </c>
      <c r="J29" s="152">
        <v>50</v>
      </c>
      <c r="K29" s="153">
        <v>0</v>
      </c>
      <c r="L29" s="154">
        <v>22</v>
      </c>
      <c r="M29" s="152">
        <v>6</v>
      </c>
      <c r="N29" s="154">
        <v>3</v>
      </c>
      <c r="O29" s="152">
        <v>3</v>
      </c>
      <c r="P29" s="153">
        <v>1</v>
      </c>
      <c r="Q29" s="154">
        <v>5466</v>
      </c>
    </row>
    <row r="30" spans="1:17" ht="15.75">
      <c r="A30" s="151" t="s">
        <v>213</v>
      </c>
      <c r="B30" s="152">
        <v>8</v>
      </c>
      <c r="C30" s="153">
        <v>3</v>
      </c>
      <c r="D30" s="154">
        <v>20</v>
      </c>
      <c r="E30" s="152">
        <v>0</v>
      </c>
      <c r="F30" s="282">
        <v>4</v>
      </c>
      <c r="G30" s="152">
        <v>6</v>
      </c>
      <c r="H30" s="153">
        <v>3</v>
      </c>
      <c r="I30" s="154">
        <v>15</v>
      </c>
      <c r="J30" s="152">
        <v>12</v>
      </c>
      <c r="K30" s="153">
        <v>2</v>
      </c>
      <c r="L30" s="154">
        <v>23</v>
      </c>
      <c r="M30" s="152">
        <v>1</v>
      </c>
      <c r="N30" s="154">
        <v>9</v>
      </c>
      <c r="O30" s="152">
        <v>3</v>
      </c>
      <c r="P30" s="153">
        <v>4</v>
      </c>
      <c r="Q30" s="154">
        <v>13</v>
      </c>
    </row>
    <row r="31" spans="1:17" ht="15.75">
      <c r="A31" s="147" t="s">
        <v>214</v>
      </c>
      <c r="B31" s="152">
        <v>15</v>
      </c>
      <c r="C31" s="153">
        <v>0</v>
      </c>
      <c r="D31" s="154">
        <v>4</v>
      </c>
      <c r="E31" s="152">
        <v>0</v>
      </c>
      <c r="F31" s="282">
        <v>1</v>
      </c>
      <c r="G31" s="152">
        <v>0</v>
      </c>
      <c r="H31" s="153">
        <v>3</v>
      </c>
      <c r="I31" s="154">
        <v>5</v>
      </c>
      <c r="J31" s="152">
        <v>28</v>
      </c>
      <c r="K31" s="153">
        <v>0</v>
      </c>
      <c r="L31" s="154">
        <v>8</v>
      </c>
      <c r="M31" s="152">
        <v>0</v>
      </c>
      <c r="N31" s="154">
        <v>1</v>
      </c>
      <c r="O31" s="152">
        <v>2</v>
      </c>
      <c r="P31" s="153">
        <v>5</v>
      </c>
      <c r="Q31" s="154">
        <v>10</v>
      </c>
    </row>
    <row r="32" spans="1:17" ht="15.75">
      <c r="A32" s="151" t="s">
        <v>215</v>
      </c>
      <c r="B32" s="152">
        <v>7</v>
      </c>
      <c r="C32" s="153">
        <v>0</v>
      </c>
      <c r="D32" s="154">
        <v>5</v>
      </c>
      <c r="E32" s="152">
        <v>1</v>
      </c>
      <c r="F32" s="282">
        <v>0</v>
      </c>
      <c r="G32" s="152">
        <v>0</v>
      </c>
      <c r="H32" s="153">
        <v>0</v>
      </c>
      <c r="I32" s="154">
        <v>4</v>
      </c>
      <c r="J32" s="152">
        <v>2</v>
      </c>
      <c r="K32" s="153">
        <v>0</v>
      </c>
      <c r="L32" s="154">
        <v>10</v>
      </c>
      <c r="M32" s="152">
        <v>0</v>
      </c>
      <c r="N32" s="154">
        <v>1</v>
      </c>
      <c r="O32" s="152">
        <v>0</v>
      </c>
      <c r="P32" s="153">
        <v>0</v>
      </c>
      <c r="Q32" s="154">
        <v>3</v>
      </c>
    </row>
    <row r="33" spans="1:17" ht="15.75">
      <c r="A33" s="147" t="s">
        <v>216</v>
      </c>
      <c r="B33" s="152">
        <v>22</v>
      </c>
      <c r="C33" s="153">
        <v>9</v>
      </c>
      <c r="D33" s="154">
        <v>18</v>
      </c>
      <c r="E33" s="152">
        <v>2</v>
      </c>
      <c r="F33" s="282">
        <v>9</v>
      </c>
      <c r="G33" s="152">
        <v>3</v>
      </c>
      <c r="H33" s="153">
        <v>3</v>
      </c>
      <c r="I33" s="154">
        <v>10</v>
      </c>
      <c r="J33" s="152">
        <v>8</v>
      </c>
      <c r="K33" s="153">
        <v>6</v>
      </c>
      <c r="L33" s="154">
        <v>8</v>
      </c>
      <c r="M33" s="152">
        <v>1</v>
      </c>
      <c r="N33" s="154">
        <v>6</v>
      </c>
      <c r="O33" s="152">
        <v>1</v>
      </c>
      <c r="P33" s="153">
        <v>0</v>
      </c>
      <c r="Q33" s="154">
        <v>3</v>
      </c>
    </row>
    <row r="34" spans="1:17" ht="15.75">
      <c r="A34" s="151" t="s">
        <v>217</v>
      </c>
      <c r="B34" s="152">
        <v>38</v>
      </c>
      <c r="C34" s="153">
        <v>0</v>
      </c>
      <c r="D34" s="154">
        <v>86</v>
      </c>
      <c r="E34" s="152">
        <v>2</v>
      </c>
      <c r="F34" s="282">
        <v>4</v>
      </c>
      <c r="G34" s="152">
        <v>5</v>
      </c>
      <c r="H34" s="153">
        <v>2</v>
      </c>
      <c r="I34" s="154">
        <v>43</v>
      </c>
      <c r="J34" s="152">
        <v>35</v>
      </c>
      <c r="K34" s="153">
        <v>0</v>
      </c>
      <c r="L34" s="154">
        <v>94</v>
      </c>
      <c r="M34" s="152">
        <v>7</v>
      </c>
      <c r="N34" s="154">
        <v>8</v>
      </c>
      <c r="O34" s="152">
        <v>8</v>
      </c>
      <c r="P34" s="153">
        <v>3</v>
      </c>
      <c r="Q34" s="154">
        <v>23</v>
      </c>
    </row>
    <row r="35" spans="1:17" ht="15.75">
      <c r="A35" s="147" t="s">
        <v>218</v>
      </c>
      <c r="B35" s="152">
        <v>87</v>
      </c>
      <c r="C35" s="153">
        <v>2</v>
      </c>
      <c r="D35" s="154">
        <v>64</v>
      </c>
      <c r="E35" s="152">
        <v>6</v>
      </c>
      <c r="F35" s="282">
        <v>2</v>
      </c>
      <c r="G35" s="152">
        <v>20</v>
      </c>
      <c r="H35" s="153">
        <v>3</v>
      </c>
      <c r="I35" s="154">
        <v>60</v>
      </c>
      <c r="J35" s="152">
        <v>62</v>
      </c>
      <c r="K35" s="153">
        <v>2</v>
      </c>
      <c r="L35" s="154">
        <v>49</v>
      </c>
      <c r="M35" s="152">
        <v>10</v>
      </c>
      <c r="N35" s="154">
        <v>5</v>
      </c>
      <c r="O35" s="152">
        <v>5</v>
      </c>
      <c r="P35" s="153">
        <v>3</v>
      </c>
      <c r="Q35" s="154">
        <v>27</v>
      </c>
    </row>
    <row r="36" spans="1:17" ht="15.75">
      <c r="A36" s="151" t="s">
        <v>219</v>
      </c>
      <c r="B36" s="152">
        <v>9</v>
      </c>
      <c r="C36" s="153">
        <v>4</v>
      </c>
      <c r="D36" s="154">
        <v>8</v>
      </c>
      <c r="E36" s="152">
        <v>3</v>
      </c>
      <c r="F36" s="282">
        <v>2</v>
      </c>
      <c r="G36" s="152">
        <v>3</v>
      </c>
      <c r="H36" s="153">
        <v>0</v>
      </c>
      <c r="I36" s="154">
        <v>7</v>
      </c>
      <c r="J36" s="152">
        <v>8</v>
      </c>
      <c r="K36" s="153">
        <v>0</v>
      </c>
      <c r="L36" s="154">
        <v>3</v>
      </c>
      <c r="M36" s="152">
        <v>4</v>
      </c>
      <c r="N36" s="154">
        <v>2</v>
      </c>
      <c r="O36" s="152">
        <v>2</v>
      </c>
      <c r="P36" s="153">
        <v>0</v>
      </c>
      <c r="Q36" s="154">
        <v>5</v>
      </c>
    </row>
    <row r="37" spans="1:17" ht="15.75">
      <c r="A37" s="147" t="s">
        <v>220</v>
      </c>
      <c r="B37" s="152">
        <v>3</v>
      </c>
      <c r="C37" s="153">
        <v>0</v>
      </c>
      <c r="D37" s="154">
        <v>5</v>
      </c>
      <c r="E37" s="152">
        <v>0</v>
      </c>
      <c r="F37" s="282">
        <v>0</v>
      </c>
      <c r="G37" s="152">
        <v>0</v>
      </c>
      <c r="H37" s="153">
        <v>0</v>
      </c>
      <c r="I37" s="154">
        <v>8</v>
      </c>
      <c r="J37" s="152">
        <v>1</v>
      </c>
      <c r="K37" s="153">
        <v>1</v>
      </c>
      <c r="L37" s="154">
        <v>4</v>
      </c>
      <c r="M37" s="152">
        <v>0</v>
      </c>
      <c r="N37" s="154">
        <v>2</v>
      </c>
      <c r="O37" s="152">
        <v>0</v>
      </c>
      <c r="P37" s="153">
        <v>0</v>
      </c>
      <c r="Q37" s="154">
        <v>2</v>
      </c>
    </row>
    <row r="38" spans="1:17" ht="15.75">
      <c r="A38" s="151" t="s">
        <v>221</v>
      </c>
      <c r="B38" s="152">
        <v>2</v>
      </c>
      <c r="C38" s="153">
        <v>0</v>
      </c>
      <c r="D38" s="154">
        <v>5</v>
      </c>
      <c r="E38" s="152">
        <v>0</v>
      </c>
      <c r="F38" s="282">
        <v>0</v>
      </c>
      <c r="G38" s="152">
        <v>0</v>
      </c>
      <c r="H38" s="153">
        <v>0</v>
      </c>
      <c r="I38" s="154">
        <v>7</v>
      </c>
      <c r="J38" s="152">
        <v>3</v>
      </c>
      <c r="K38" s="153">
        <v>0</v>
      </c>
      <c r="L38" s="154">
        <v>8</v>
      </c>
      <c r="M38" s="152">
        <v>0</v>
      </c>
      <c r="N38" s="154">
        <v>0</v>
      </c>
      <c r="O38" s="152">
        <v>0</v>
      </c>
      <c r="P38" s="153">
        <v>0</v>
      </c>
      <c r="Q38" s="154">
        <v>2</v>
      </c>
    </row>
    <row r="39" spans="1:17" ht="15.75">
      <c r="A39" s="147" t="s">
        <v>222</v>
      </c>
      <c r="B39" s="152">
        <v>65</v>
      </c>
      <c r="C39" s="153">
        <v>1</v>
      </c>
      <c r="D39" s="154">
        <v>28</v>
      </c>
      <c r="E39" s="152">
        <v>10</v>
      </c>
      <c r="F39" s="282">
        <v>2</v>
      </c>
      <c r="G39" s="152">
        <v>7</v>
      </c>
      <c r="H39" s="153">
        <v>4</v>
      </c>
      <c r="I39" s="154">
        <v>13</v>
      </c>
      <c r="J39" s="152">
        <v>45</v>
      </c>
      <c r="K39" s="153">
        <v>2</v>
      </c>
      <c r="L39" s="154">
        <v>32</v>
      </c>
      <c r="M39" s="152">
        <v>4</v>
      </c>
      <c r="N39" s="154">
        <v>4</v>
      </c>
      <c r="O39" s="152">
        <v>7</v>
      </c>
      <c r="P39" s="153">
        <v>1</v>
      </c>
      <c r="Q39" s="154">
        <v>13</v>
      </c>
    </row>
    <row r="40" spans="1:17" ht="15.75">
      <c r="A40" s="151" t="s">
        <v>223</v>
      </c>
      <c r="B40" s="152">
        <v>18</v>
      </c>
      <c r="C40" s="153">
        <v>1</v>
      </c>
      <c r="D40" s="154">
        <v>13</v>
      </c>
      <c r="E40" s="152">
        <v>4</v>
      </c>
      <c r="F40" s="282">
        <v>4</v>
      </c>
      <c r="G40" s="152">
        <v>4</v>
      </c>
      <c r="H40" s="153">
        <v>1</v>
      </c>
      <c r="I40" s="154">
        <v>10</v>
      </c>
      <c r="J40" s="152">
        <v>10</v>
      </c>
      <c r="K40" s="153">
        <v>3</v>
      </c>
      <c r="L40" s="154">
        <v>14</v>
      </c>
      <c r="M40" s="152">
        <v>2</v>
      </c>
      <c r="N40" s="154">
        <v>4</v>
      </c>
      <c r="O40" s="152">
        <v>3</v>
      </c>
      <c r="P40" s="153">
        <v>1</v>
      </c>
      <c r="Q40" s="154">
        <v>13</v>
      </c>
    </row>
    <row r="41" spans="1:17" ht="15.75">
      <c r="A41" s="147" t="s">
        <v>224</v>
      </c>
      <c r="B41" s="152">
        <v>82</v>
      </c>
      <c r="C41" s="153">
        <v>2</v>
      </c>
      <c r="D41" s="154">
        <v>54</v>
      </c>
      <c r="E41" s="152">
        <v>11</v>
      </c>
      <c r="F41" s="282">
        <v>2</v>
      </c>
      <c r="G41" s="152">
        <v>11</v>
      </c>
      <c r="H41" s="153">
        <v>1</v>
      </c>
      <c r="I41" s="154">
        <v>29</v>
      </c>
      <c r="J41" s="152">
        <v>54</v>
      </c>
      <c r="K41" s="153">
        <v>1</v>
      </c>
      <c r="L41" s="154">
        <v>36</v>
      </c>
      <c r="M41" s="152">
        <v>34</v>
      </c>
      <c r="N41" s="154">
        <v>5</v>
      </c>
      <c r="O41" s="152">
        <v>16</v>
      </c>
      <c r="P41" s="153">
        <v>3</v>
      </c>
      <c r="Q41" s="154">
        <v>34</v>
      </c>
    </row>
    <row r="42" spans="1:17" ht="15.75">
      <c r="A42" s="151" t="s">
        <v>225</v>
      </c>
      <c r="B42" s="152">
        <v>1529</v>
      </c>
      <c r="C42" s="153">
        <v>3</v>
      </c>
      <c r="D42" s="154">
        <v>1543</v>
      </c>
      <c r="E42" s="152">
        <v>415</v>
      </c>
      <c r="F42" s="282">
        <v>15</v>
      </c>
      <c r="G42" s="152">
        <v>504</v>
      </c>
      <c r="H42" s="153">
        <v>37</v>
      </c>
      <c r="I42" s="154">
        <v>512</v>
      </c>
      <c r="J42" s="152">
        <v>1480</v>
      </c>
      <c r="K42" s="153">
        <v>6</v>
      </c>
      <c r="L42" s="154">
        <v>1326</v>
      </c>
      <c r="M42" s="152">
        <v>591</v>
      </c>
      <c r="N42" s="154">
        <v>49</v>
      </c>
      <c r="O42" s="152">
        <v>436</v>
      </c>
      <c r="P42" s="153">
        <v>22</v>
      </c>
      <c r="Q42" s="154">
        <v>552</v>
      </c>
    </row>
    <row r="43" spans="1:17" ht="15.75">
      <c r="A43" s="147" t="s">
        <v>226</v>
      </c>
      <c r="B43" s="152">
        <v>272</v>
      </c>
      <c r="C43" s="153">
        <v>11</v>
      </c>
      <c r="D43" s="154">
        <v>138</v>
      </c>
      <c r="E43" s="152">
        <v>43</v>
      </c>
      <c r="F43" s="282">
        <v>13</v>
      </c>
      <c r="G43" s="152">
        <v>71</v>
      </c>
      <c r="H43" s="153">
        <v>9</v>
      </c>
      <c r="I43" s="154">
        <v>65</v>
      </c>
      <c r="J43" s="152">
        <v>215</v>
      </c>
      <c r="K43" s="153">
        <v>5</v>
      </c>
      <c r="L43" s="154">
        <v>141</v>
      </c>
      <c r="M43" s="152">
        <v>86</v>
      </c>
      <c r="N43" s="154">
        <v>18</v>
      </c>
      <c r="O43" s="152">
        <v>73</v>
      </c>
      <c r="P43" s="153">
        <v>12</v>
      </c>
      <c r="Q43" s="154">
        <v>82</v>
      </c>
    </row>
    <row r="44" spans="1:17" ht="15.75">
      <c r="A44" s="151" t="s">
        <v>227</v>
      </c>
      <c r="B44" s="152">
        <v>3</v>
      </c>
      <c r="C44" s="153">
        <v>1</v>
      </c>
      <c r="D44" s="154">
        <v>9</v>
      </c>
      <c r="E44" s="152">
        <v>0</v>
      </c>
      <c r="F44" s="282">
        <v>0</v>
      </c>
      <c r="G44" s="152">
        <v>0</v>
      </c>
      <c r="H44" s="153">
        <v>1</v>
      </c>
      <c r="I44" s="154">
        <v>3</v>
      </c>
      <c r="J44" s="152">
        <v>1</v>
      </c>
      <c r="K44" s="153">
        <v>0</v>
      </c>
      <c r="L44" s="154">
        <v>7</v>
      </c>
      <c r="M44" s="152">
        <v>0</v>
      </c>
      <c r="N44" s="154">
        <v>0</v>
      </c>
      <c r="O44" s="152">
        <v>1</v>
      </c>
      <c r="P44" s="153">
        <v>0</v>
      </c>
      <c r="Q44" s="154">
        <v>1</v>
      </c>
    </row>
    <row r="45" spans="1:17" ht="15.75">
      <c r="A45" s="147" t="s">
        <v>228</v>
      </c>
      <c r="B45" s="152">
        <v>7</v>
      </c>
      <c r="C45" s="153">
        <v>1</v>
      </c>
      <c r="D45" s="154">
        <v>8</v>
      </c>
      <c r="E45" s="152">
        <v>3</v>
      </c>
      <c r="F45" s="282">
        <v>2</v>
      </c>
      <c r="G45" s="152">
        <v>2</v>
      </c>
      <c r="H45" s="153">
        <v>0</v>
      </c>
      <c r="I45" s="154">
        <v>10</v>
      </c>
      <c r="J45" s="152">
        <v>10</v>
      </c>
      <c r="K45" s="153">
        <v>3</v>
      </c>
      <c r="L45" s="154">
        <v>10</v>
      </c>
      <c r="M45" s="152">
        <v>3</v>
      </c>
      <c r="N45" s="154">
        <v>3</v>
      </c>
      <c r="O45" s="152">
        <v>3</v>
      </c>
      <c r="P45" s="153">
        <v>1</v>
      </c>
      <c r="Q45" s="154">
        <v>6</v>
      </c>
    </row>
    <row r="46" spans="1:17" ht="15.75">
      <c r="A46" s="151" t="s">
        <v>229</v>
      </c>
      <c r="B46" s="152">
        <v>53</v>
      </c>
      <c r="C46" s="153">
        <v>2</v>
      </c>
      <c r="D46" s="154">
        <v>43</v>
      </c>
      <c r="E46" s="152">
        <v>7</v>
      </c>
      <c r="F46" s="282">
        <v>4</v>
      </c>
      <c r="G46" s="152">
        <v>4</v>
      </c>
      <c r="H46" s="153">
        <v>3</v>
      </c>
      <c r="I46" s="154">
        <v>12</v>
      </c>
      <c r="J46" s="152">
        <v>53</v>
      </c>
      <c r="K46" s="153">
        <v>5</v>
      </c>
      <c r="L46" s="154">
        <v>63</v>
      </c>
      <c r="M46" s="152">
        <v>7</v>
      </c>
      <c r="N46" s="154">
        <v>2</v>
      </c>
      <c r="O46" s="152">
        <v>12</v>
      </c>
      <c r="P46" s="153">
        <v>5</v>
      </c>
      <c r="Q46" s="154">
        <v>7</v>
      </c>
    </row>
    <row r="47" spans="1:17" ht="15.75">
      <c r="A47" s="147" t="s">
        <v>230</v>
      </c>
      <c r="B47" s="152">
        <v>8</v>
      </c>
      <c r="C47" s="153">
        <v>2</v>
      </c>
      <c r="D47" s="154">
        <v>17</v>
      </c>
      <c r="E47" s="152">
        <v>0</v>
      </c>
      <c r="F47" s="282">
        <v>1</v>
      </c>
      <c r="G47" s="152">
        <v>0</v>
      </c>
      <c r="H47" s="153">
        <v>0</v>
      </c>
      <c r="I47" s="154">
        <v>6</v>
      </c>
      <c r="J47" s="152">
        <v>11</v>
      </c>
      <c r="K47" s="153">
        <v>1</v>
      </c>
      <c r="L47" s="154">
        <v>32</v>
      </c>
      <c r="M47" s="152">
        <v>0</v>
      </c>
      <c r="N47" s="154">
        <v>2</v>
      </c>
      <c r="O47" s="152">
        <v>1</v>
      </c>
      <c r="P47" s="153">
        <v>0</v>
      </c>
      <c r="Q47" s="154">
        <v>13</v>
      </c>
    </row>
    <row r="48" spans="1:17" ht="15.75">
      <c r="A48" s="151" t="s">
        <v>231</v>
      </c>
      <c r="B48" s="152">
        <v>6</v>
      </c>
      <c r="C48" s="153">
        <v>1</v>
      </c>
      <c r="D48" s="154">
        <v>3</v>
      </c>
      <c r="E48" s="152">
        <v>1</v>
      </c>
      <c r="F48" s="282">
        <v>2</v>
      </c>
      <c r="G48" s="152">
        <v>3</v>
      </c>
      <c r="H48" s="153">
        <v>0</v>
      </c>
      <c r="I48" s="154">
        <v>0</v>
      </c>
      <c r="J48" s="152">
        <v>5</v>
      </c>
      <c r="K48" s="153">
        <v>1</v>
      </c>
      <c r="L48" s="154">
        <v>5</v>
      </c>
      <c r="M48" s="152">
        <v>0</v>
      </c>
      <c r="N48" s="154">
        <v>2</v>
      </c>
      <c r="O48" s="152">
        <v>0</v>
      </c>
      <c r="P48" s="153">
        <v>1</v>
      </c>
      <c r="Q48" s="154">
        <v>1</v>
      </c>
    </row>
    <row r="49" spans="1:17" ht="15.75">
      <c r="A49" s="147" t="s">
        <v>232</v>
      </c>
      <c r="B49" s="152">
        <v>82</v>
      </c>
      <c r="C49" s="153">
        <v>2</v>
      </c>
      <c r="D49" s="154">
        <v>39</v>
      </c>
      <c r="E49" s="152">
        <v>18</v>
      </c>
      <c r="F49" s="282">
        <v>7</v>
      </c>
      <c r="G49" s="152">
        <v>7</v>
      </c>
      <c r="H49" s="153">
        <v>3</v>
      </c>
      <c r="I49" s="154">
        <v>26</v>
      </c>
      <c r="J49" s="152">
        <v>91</v>
      </c>
      <c r="K49" s="153">
        <v>0</v>
      </c>
      <c r="L49" s="154">
        <v>27</v>
      </c>
      <c r="M49" s="152">
        <v>33</v>
      </c>
      <c r="N49" s="154">
        <v>5</v>
      </c>
      <c r="O49" s="152">
        <v>11</v>
      </c>
      <c r="P49" s="153">
        <v>4</v>
      </c>
      <c r="Q49" s="154">
        <v>23</v>
      </c>
    </row>
    <row r="50" spans="1:17" ht="15.75">
      <c r="A50" s="151" t="s">
        <v>233</v>
      </c>
      <c r="B50" s="152">
        <v>88</v>
      </c>
      <c r="C50" s="153">
        <v>9</v>
      </c>
      <c r="D50" s="154">
        <v>49</v>
      </c>
      <c r="E50" s="152">
        <v>7</v>
      </c>
      <c r="F50" s="282">
        <v>9</v>
      </c>
      <c r="G50" s="152">
        <v>10</v>
      </c>
      <c r="H50" s="153">
        <v>5</v>
      </c>
      <c r="I50" s="154">
        <v>41</v>
      </c>
      <c r="J50" s="152">
        <v>55</v>
      </c>
      <c r="K50" s="153">
        <v>7</v>
      </c>
      <c r="L50" s="154">
        <v>45</v>
      </c>
      <c r="M50" s="152">
        <v>13</v>
      </c>
      <c r="N50" s="154">
        <v>10</v>
      </c>
      <c r="O50" s="152">
        <v>8</v>
      </c>
      <c r="P50" s="153">
        <v>2</v>
      </c>
      <c r="Q50" s="154">
        <v>36</v>
      </c>
    </row>
    <row r="51" spans="1:17" ht="15.75">
      <c r="A51" s="147" t="s">
        <v>234</v>
      </c>
      <c r="B51" s="152">
        <v>15</v>
      </c>
      <c r="C51" s="153">
        <v>2</v>
      </c>
      <c r="D51" s="154">
        <v>16</v>
      </c>
      <c r="E51" s="152">
        <v>2</v>
      </c>
      <c r="F51" s="282">
        <v>1</v>
      </c>
      <c r="G51" s="152">
        <v>1</v>
      </c>
      <c r="H51" s="153">
        <v>2</v>
      </c>
      <c r="I51" s="154">
        <v>11</v>
      </c>
      <c r="J51" s="152">
        <v>15</v>
      </c>
      <c r="K51" s="153">
        <v>1</v>
      </c>
      <c r="L51" s="154">
        <v>20</v>
      </c>
      <c r="M51" s="152">
        <v>0</v>
      </c>
      <c r="N51" s="154">
        <v>2</v>
      </c>
      <c r="O51" s="152">
        <v>0</v>
      </c>
      <c r="P51" s="153">
        <v>1</v>
      </c>
      <c r="Q51" s="154">
        <v>64</v>
      </c>
    </row>
    <row r="52" spans="1:17" ht="15.75">
      <c r="A52" s="151" t="s">
        <v>235</v>
      </c>
      <c r="B52" s="152">
        <v>21</v>
      </c>
      <c r="C52" s="153">
        <v>3</v>
      </c>
      <c r="D52" s="154">
        <v>33</v>
      </c>
      <c r="E52" s="152">
        <v>3</v>
      </c>
      <c r="F52" s="282">
        <v>1</v>
      </c>
      <c r="G52" s="152">
        <v>5</v>
      </c>
      <c r="H52" s="153">
        <v>1</v>
      </c>
      <c r="I52" s="154">
        <v>9</v>
      </c>
      <c r="J52" s="152">
        <v>12</v>
      </c>
      <c r="K52" s="153">
        <v>2</v>
      </c>
      <c r="L52" s="154">
        <v>18</v>
      </c>
      <c r="M52" s="152">
        <v>10</v>
      </c>
      <c r="N52" s="154">
        <v>0</v>
      </c>
      <c r="O52" s="152">
        <v>7</v>
      </c>
      <c r="P52" s="153">
        <v>0</v>
      </c>
      <c r="Q52" s="154">
        <v>12</v>
      </c>
    </row>
    <row r="53" spans="1:17" ht="15.75">
      <c r="A53" s="147" t="s">
        <v>236</v>
      </c>
      <c r="B53" s="152">
        <v>33</v>
      </c>
      <c r="C53" s="153">
        <v>2</v>
      </c>
      <c r="D53" s="154">
        <v>55</v>
      </c>
      <c r="E53" s="152">
        <v>6</v>
      </c>
      <c r="F53" s="282">
        <v>5</v>
      </c>
      <c r="G53" s="152">
        <v>2</v>
      </c>
      <c r="H53" s="153">
        <v>0</v>
      </c>
      <c r="I53" s="154">
        <v>23</v>
      </c>
      <c r="J53" s="152">
        <v>28</v>
      </c>
      <c r="K53" s="153">
        <v>2</v>
      </c>
      <c r="L53" s="154">
        <v>46</v>
      </c>
      <c r="M53" s="152">
        <v>5</v>
      </c>
      <c r="N53" s="154">
        <v>1</v>
      </c>
      <c r="O53" s="152">
        <v>6</v>
      </c>
      <c r="P53" s="153">
        <v>3</v>
      </c>
      <c r="Q53" s="154">
        <v>34</v>
      </c>
    </row>
    <row r="54" spans="1:17" ht="15.75">
      <c r="A54" s="151" t="s">
        <v>237</v>
      </c>
      <c r="B54" s="152">
        <v>26</v>
      </c>
      <c r="C54" s="153">
        <v>0</v>
      </c>
      <c r="D54" s="154">
        <v>50</v>
      </c>
      <c r="E54" s="152">
        <v>0</v>
      </c>
      <c r="F54" s="282">
        <v>1</v>
      </c>
      <c r="G54" s="152">
        <v>1</v>
      </c>
      <c r="H54" s="153">
        <v>2</v>
      </c>
      <c r="I54" s="154">
        <v>19</v>
      </c>
      <c r="J54" s="152">
        <v>43</v>
      </c>
      <c r="K54" s="153">
        <v>0</v>
      </c>
      <c r="L54" s="154">
        <v>44</v>
      </c>
      <c r="M54" s="152">
        <v>5</v>
      </c>
      <c r="N54" s="154">
        <v>7</v>
      </c>
      <c r="O54" s="152">
        <v>5</v>
      </c>
      <c r="P54" s="153">
        <v>4</v>
      </c>
      <c r="Q54" s="154">
        <v>20</v>
      </c>
    </row>
    <row r="55" spans="1:17" ht="15.75">
      <c r="A55" s="147" t="s">
        <v>238</v>
      </c>
      <c r="B55" s="152">
        <v>23</v>
      </c>
      <c r="C55" s="153">
        <v>1</v>
      </c>
      <c r="D55" s="154">
        <v>7</v>
      </c>
      <c r="E55" s="152">
        <v>0</v>
      </c>
      <c r="F55" s="282">
        <v>2</v>
      </c>
      <c r="G55" s="152">
        <v>1</v>
      </c>
      <c r="H55" s="153">
        <v>0</v>
      </c>
      <c r="I55" s="154">
        <v>2</v>
      </c>
      <c r="J55" s="152">
        <v>9</v>
      </c>
      <c r="K55" s="153">
        <v>0</v>
      </c>
      <c r="L55" s="154">
        <v>7</v>
      </c>
      <c r="M55" s="152">
        <v>1</v>
      </c>
      <c r="N55" s="154">
        <v>0</v>
      </c>
      <c r="O55" s="152">
        <v>0</v>
      </c>
      <c r="P55" s="153">
        <v>1</v>
      </c>
      <c r="Q55" s="154">
        <v>10</v>
      </c>
    </row>
    <row r="56" spans="1:17" ht="15.75">
      <c r="A56" s="151" t="s">
        <v>239</v>
      </c>
      <c r="B56" s="152">
        <v>50</v>
      </c>
      <c r="C56" s="153">
        <v>4</v>
      </c>
      <c r="D56" s="154">
        <v>122</v>
      </c>
      <c r="E56" s="152">
        <v>14</v>
      </c>
      <c r="F56" s="282">
        <v>0</v>
      </c>
      <c r="G56" s="152">
        <v>6</v>
      </c>
      <c r="H56" s="153">
        <v>1</v>
      </c>
      <c r="I56" s="154">
        <v>23</v>
      </c>
      <c r="J56" s="152">
        <v>45</v>
      </c>
      <c r="K56" s="153">
        <v>2</v>
      </c>
      <c r="L56" s="154">
        <v>83</v>
      </c>
      <c r="M56" s="152">
        <v>13</v>
      </c>
      <c r="N56" s="154">
        <v>4</v>
      </c>
      <c r="O56" s="152">
        <v>4</v>
      </c>
      <c r="P56" s="153">
        <v>0</v>
      </c>
      <c r="Q56" s="154">
        <v>23</v>
      </c>
    </row>
    <row r="57" spans="1:17" ht="15.75">
      <c r="A57" s="147" t="s">
        <v>240</v>
      </c>
      <c r="B57" s="152">
        <v>9</v>
      </c>
      <c r="C57" s="153">
        <v>11</v>
      </c>
      <c r="D57" s="154">
        <v>3</v>
      </c>
      <c r="E57" s="152">
        <v>1</v>
      </c>
      <c r="F57" s="282">
        <v>3</v>
      </c>
      <c r="G57" s="152">
        <v>0</v>
      </c>
      <c r="H57" s="153">
        <v>0</v>
      </c>
      <c r="I57" s="154">
        <v>4</v>
      </c>
      <c r="J57" s="152">
        <v>5</v>
      </c>
      <c r="K57" s="153">
        <v>4</v>
      </c>
      <c r="L57" s="154">
        <v>2</v>
      </c>
      <c r="M57" s="152">
        <v>1</v>
      </c>
      <c r="N57" s="154">
        <v>1</v>
      </c>
      <c r="O57" s="152">
        <v>1</v>
      </c>
      <c r="P57" s="153">
        <v>0</v>
      </c>
      <c r="Q57" s="154">
        <v>4</v>
      </c>
    </row>
    <row r="58" spans="1:17" ht="15.75">
      <c r="A58" s="151" t="s">
        <v>241</v>
      </c>
      <c r="B58" s="152">
        <v>8</v>
      </c>
      <c r="C58" s="153">
        <v>7</v>
      </c>
      <c r="D58" s="154">
        <v>24</v>
      </c>
      <c r="E58" s="152">
        <v>2</v>
      </c>
      <c r="F58" s="282">
        <v>3</v>
      </c>
      <c r="G58" s="152">
        <v>1</v>
      </c>
      <c r="H58" s="153">
        <v>4</v>
      </c>
      <c r="I58" s="154">
        <v>7</v>
      </c>
      <c r="J58" s="152">
        <v>11</v>
      </c>
      <c r="K58" s="153">
        <v>4</v>
      </c>
      <c r="L58" s="154">
        <v>16</v>
      </c>
      <c r="M58" s="152">
        <v>0</v>
      </c>
      <c r="N58" s="154">
        <v>0</v>
      </c>
      <c r="O58" s="152">
        <v>0</v>
      </c>
      <c r="P58" s="153">
        <v>3</v>
      </c>
      <c r="Q58" s="154">
        <v>13</v>
      </c>
    </row>
    <row r="59" spans="1:17" ht="15.75">
      <c r="A59" s="147" t="s">
        <v>242</v>
      </c>
      <c r="B59" s="152">
        <v>7</v>
      </c>
      <c r="C59" s="153">
        <v>2</v>
      </c>
      <c r="D59" s="154">
        <v>6</v>
      </c>
      <c r="E59" s="152">
        <v>2</v>
      </c>
      <c r="F59" s="282">
        <v>0</v>
      </c>
      <c r="G59" s="152">
        <v>3</v>
      </c>
      <c r="H59" s="153">
        <v>2</v>
      </c>
      <c r="I59" s="154">
        <v>2</v>
      </c>
      <c r="J59" s="152">
        <v>5</v>
      </c>
      <c r="K59" s="153">
        <v>0</v>
      </c>
      <c r="L59" s="154">
        <v>3</v>
      </c>
      <c r="M59" s="152">
        <v>2</v>
      </c>
      <c r="N59" s="154">
        <v>8</v>
      </c>
      <c r="O59" s="152">
        <v>0</v>
      </c>
      <c r="P59" s="153">
        <v>1</v>
      </c>
      <c r="Q59" s="154">
        <v>4</v>
      </c>
    </row>
    <row r="60" spans="1:17" ht="15.75">
      <c r="A60" s="151" t="s">
        <v>243</v>
      </c>
      <c r="B60" s="152">
        <v>14</v>
      </c>
      <c r="C60" s="153">
        <v>0</v>
      </c>
      <c r="D60" s="154">
        <v>34</v>
      </c>
      <c r="E60" s="152">
        <v>4</v>
      </c>
      <c r="F60" s="282">
        <v>1</v>
      </c>
      <c r="G60" s="152">
        <v>1</v>
      </c>
      <c r="H60" s="153">
        <v>0</v>
      </c>
      <c r="I60" s="154">
        <v>19</v>
      </c>
      <c r="J60" s="152">
        <v>14</v>
      </c>
      <c r="K60" s="153">
        <v>2</v>
      </c>
      <c r="L60" s="154">
        <v>38</v>
      </c>
      <c r="M60" s="152">
        <v>4</v>
      </c>
      <c r="N60" s="154">
        <v>4</v>
      </c>
      <c r="O60" s="152">
        <v>2</v>
      </c>
      <c r="P60" s="153">
        <v>1</v>
      </c>
      <c r="Q60" s="154">
        <v>4</v>
      </c>
    </row>
    <row r="61" spans="1:17" ht="15.75">
      <c r="A61" s="147" t="s">
        <v>244</v>
      </c>
      <c r="B61" s="152">
        <v>5</v>
      </c>
      <c r="C61" s="153">
        <v>1</v>
      </c>
      <c r="D61" s="154">
        <v>6</v>
      </c>
      <c r="E61" s="152">
        <v>4</v>
      </c>
      <c r="F61" s="282">
        <v>1</v>
      </c>
      <c r="G61" s="152">
        <v>2</v>
      </c>
      <c r="H61" s="153">
        <v>3</v>
      </c>
      <c r="I61" s="154">
        <v>5</v>
      </c>
      <c r="J61" s="152">
        <v>6</v>
      </c>
      <c r="K61" s="153">
        <v>1</v>
      </c>
      <c r="L61" s="154">
        <v>7</v>
      </c>
      <c r="M61" s="152">
        <v>2</v>
      </c>
      <c r="N61" s="154">
        <v>1</v>
      </c>
      <c r="O61" s="152">
        <v>1</v>
      </c>
      <c r="P61" s="153">
        <v>0</v>
      </c>
      <c r="Q61" s="154">
        <v>8</v>
      </c>
    </row>
    <row r="62" spans="1:17" ht="15.75">
      <c r="A62" s="151" t="s">
        <v>245</v>
      </c>
      <c r="B62" s="152">
        <v>32</v>
      </c>
      <c r="C62" s="153">
        <v>3</v>
      </c>
      <c r="D62" s="154">
        <v>38</v>
      </c>
      <c r="E62" s="152">
        <v>2</v>
      </c>
      <c r="F62" s="282">
        <v>4</v>
      </c>
      <c r="G62" s="152">
        <v>1</v>
      </c>
      <c r="H62" s="153">
        <v>2</v>
      </c>
      <c r="I62" s="154">
        <v>13</v>
      </c>
      <c r="J62" s="152">
        <v>26</v>
      </c>
      <c r="K62" s="153">
        <v>1</v>
      </c>
      <c r="L62" s="154">
        <v>28</v>
      </c>
      <c r="M62" s="152">
        <v>6</v>
      </c>
      <c r="N62" s="154">
        <v>6</v>
      </c>
      <c r="O62" s="152">
        <v>4</v>
      </c>
      <c r="P62" s="153">
        <v>3</v>
      </c>
      <c r="Q62" s="154">
        <v>16</v>
      </c>
    </row>
    <row r="63" spans="1:17" ht="15.75">
      <c r="A63" s="147" t="s">
        <v>246</v>
      </c>
      <c r="B63" s="152">
        <v>52</v>
      </c>
      <c r="C63" s="153">
        <v>0</v>
      </c>
      <c r="D63" s="154">
        <v>32</v>
      </c>
      <c r="E63" s="152">
        <v>2</v>
      </c>
      <c r="F63" s="282">
        <v>5</v>
      </c>
      <c r="G63" s="152">
        <v>14</v>
      </c>
      <c r="H63" s="153">
        <v>3</v>
      </c>
      <c r="I63" s="154">
        <v>37</v>
      </c>
      <c r="J63" s="152">
        <v>28</v>
      </c>
      <c r="K63" s="153">
        <v>1</v>
      </c>
      <c r="L63" s="154">
        <v>24</v>
      </c>
      <c r="M63" s="152">
        <v>19</v>
      </c>
      <c r="N63" s="154">
        <v>5</v>
      </c>
      <c r="O63" s="152">
        <v>6</v>
      </c>
      <c r="P63" s="153">
        <v>2</v>
      </c>
      <c r="Q63" s="154">
        <v>20</v>
      </c>
    </row>
    <row r="64" spans="1:17" ht="15.75">
      <c r="A64" s="151" t="s">
        <v>247</v>
      </c>
      <c r="B64" s="152">
        <v>4</v>
      </c>
      <c r="C64" s="153">
        <v>1</v>
      </c>
      <c r="D64" s="154">
        <v>1</v>
      </c>
      <c r="E64" s="152">
        <v>2</v>
      </c>
      <c r="F64" s="282">
        <v>0</v>
      </c>
      <c r="G64" s="152">
        <v>2</v>
      </c>
      <c r="H64" s="153">
        <v>0</v>
      </c>
      <c r="I64" s="154">
        <v>853</v>
      </c>
      <c r="J64" s="152">
        <v>3</v>
      </c>
      <c r="K64" s="153">
        <v>0</v>
      </c>
      <c r="L64" s="154">
        <v>2</v>
      </c>
      <c r="M64" s="152">
        <v>0</v>
      </c>
      <c r="N64" s="154">
        <v>1</v>
      </c>
      <c r="O64" s="152">
        <v>0</v>
      </c>
      <c r="P64" s="153">
        <v>1</v>
      </c>
      <c r="Q64" s="154">
        <v>4</v>
      </c>
    </row>
    <row r="65" spans="1:17" ht="15.75">
      <c r="A65" s="147" t="s">
        <v>248</v>
      </c>
      <c r="B65" s="152">
        <v>3</v>
      </c>
      <c r="C65" s="153">
        <v>1</v>
      </c>
      <c r="D65" s="154">
        <v>7</v>
      </c>
      <c r="E65" s="152">
        <v>1</v>
      </c>
      <c r="F65" s="282">
        <v>4</v>
      </c>
      <c r="G65" s="152">
        <v>0</v>
      </c>
      <c r="H65" s="153">
        <v>1</v>
      </c>
      <c r="I65" s="154">
        <v>4</v>
      </c>
      <c r="J65" s="152">
        <v>8</v>
      </c>
      <c r="K65" s="153">
        <v>2</v>
      </c>
      <c r="L65" s="154">
        <v>4</v>
      </c>
      <c r="M65" s="152">
        <v>0</v>
      </c>
      <c r="N65" s="154">
        <v>6</v>
      </c>
      <c r="O65" s="152">
        <v>2</v>
      </c>
      <c r="P65" s="153">
        <v>0</v>
      </c>
      <c r="Q65" s="154">
        <v>2</v>
      </c>
    </row>
    <row r="66" spans="1:17" ht="15.75">
      <c r="A66" s="151" t="s">
        <v>249</v>
      </c>
      <c r="B66" s="152">
        <v>13</v>
      </c>
      <c r="C66" s="153">
        <v>0</v>
      </c>
      <c r="D66" s="154">
        <v>24</v>
      </c>
      <c r="E66" s="152">
        <v>2</v>
      </c>
      <c r="F66" s="282">
        <v>1</v>
      </c>
      <c r="G66" s="152">
        <v>2</v>
      </c>
      <c r="H66" s="153">
        <v>4</v>
      </c>
      <c r="I66" s="154">
        <v>17</v>
      </c>
      <c r="J66" s="152">
        <v>15</v>
      </c>
      <c r="K66" s="153">
        <v>0</v>
      </c>
      <c r="L66" s="154">
        <v>20</v>
      </c>
      <c r="M66" s="152">
        <v>1</v>
      </c>
      <c r="N66" s="154">
        <v>4</v>
      </c>
      <c r="O66" s="152">
        <v>2</v>
      </c>
      <c r="P66" s="153">
        <v>0</v>
      </c>
      <c r="Q66" s="154">
        <v>15</v>
      </c>
    </row>
    <row r="67" spans="1:17" ht="15.75">
      <c r="A67" s="147" t="s">
        <v>250</v>
      </c>
      <c r="B67" s="152">
        <v>31</v>
      </c>
      <c r="C67" s="153">
        <v>5</v>
      </c>
      <c r="D67" s="154">
        <v>82</v>
      </c>
      <c r="E67" s="152">
        <v>4</v>
      </c>
      <c r="F67" s="282">
        <v>6</v>
      </c>
      <c r="G67" s="152">
        <v>6</v>
      </c>
      <c r="H67" s="153">
        <v>3</v>
      </c>
      <c r="I67" s="154">
        <v>26</v>
      </c>
      <c r="J67" s="152">
        <v>39</v>
      </c>
      <c r="K67" s="153">
        <v>3</v>
      </c>
      <c r="L67" s="154">
        <v>76</v>
      </c>
      <c r="M67" s="152">
        <v>7</v>
      </c>
      <c r="N67" s="154">
        <v>6</v>
      </c>
      <c r="O67" s="152">
        <v>3</v>
      </c>
      <c r="P67" s="153">
        <v>2</v>
      </c>
      <c r="Q67" s="154">
        <v>23</v>
      </c>
    </row>
    <row r="68" spans="1:17" ht="15.75">
      <c r="A68" s="151" t="s">
        <v>251</v>
      </c>
      <c r="B68" s="152">
        <v>15</v>
      </c>
      <c r="C68" s="153">
        <v>3</v>
      </c>
      <c r="D68" s="154">
        <v>11</v>
      </c>
      <c r="E68" s="152">
        <v>4</v>
      </c>
      <c r="F68" s="282">
        <v>1</v>
      </c>
      <c r="G68" s="152">
        <v>1</v>
      </c>
      <c r="H68" s="153">
        <v>1</v>
      </c>
      <c r="I68" s="154">
        <v>13</v>
      </c>
      <c r="J68" s="152">
        <v>11</v>
      </c>
      <c r="K68" s="153">
        <v>0</v>
      </c>
      <c r="L68" s="154">
        <v>15</v>
      </c>
      <c r="M68" s="152">
        <v>0</v>
      </c>
      <c r="N68" s="154">
        <v>4</v>
      </c>
      <c r="O68" s="152">
        <v>2</v>
      </c>
      <c r="P68" s="153">
        <v>2</v>
      </c>
      <c r="Q68" s="154">
        <v>10</v>
      </c>
    </row>
    <row r="69" spans="1:17" ht="15.75">
      <c r="A69" s="147" t="s">
        <v>252</v>
      </c>
      <c r="B69" s="152">
        <v>36</v>
      </c>
      <c r="C69" s="153">
        <v>1</v>
      </c>
      <c r="D69" s="154">
        <v>18</v>
      </c>
      <c r="E69" s="152">
        <v>3</v>
      </c>
      <c r="F69" s="282">
        <v>0</v>
      </c>
      <c r="G69" s="152">
        <v>3</v>
      </c>
      <c r="H69" s="153">
        <v>3</v>
      </c>
      <c r="I69" s="154">
        <v>9</v>
      </c>
      <c r="J69" s="152">
        <v>21</v>
      </c>
      <c r="K69" s="153">
        <v>1</v>
      </c>
      <c r="L69" s="154">
        <v>18</v>
      </c>
      <c r="M69" s="152">
        <v>4</v>
      </c>
      <c r="N69" s="154">
        <v>3</v>
      </c>
      <c r="O69" s="152">
        <v>3</v>
      </c>
      <c r="P69" s="153">
        <v>0</v>
      </c>
      <c r="Q69" s="154">
        <v>4</v>
      </c>
    </row>
    <row r="70" spans="1:17" ht="15.75">
      <c r="A70" s="151" t="s">
        <v>253</v>
      </c>
      <c r="B70" s="152">
        <v>3</v>
      </c>
      <c r="C70" s="153">
        <v>0</v>
      </c>
      <c r="D70" s="154">
        <v>2</v>
      </c>
      <c r="E70" s="152">
        <v>0</v>
      </c>
      <c r="F70" s="282">
        <v>0</v>
      </c>
      <c r="G70" s="152">
        <v>0</v>
      </c>
      <c r="H70" s="153">
        <v>0</v>
      </c>
      <c r="I70" s="154">
        <v>2</v>
      </c>
      <c r="J70" s="152">
        <v>1</v>
      </c>
      <c r="K70" s="153">
        <v>0</v>
      </c>
      <c r="L70" s="154">
        <v>1</v>
      </c>
      <c r="M70" s="152">
        <v>0</v>
      </c>
      <c r="N70" s="154">
        <v>0</v>
      </c>
      <c r="O70" s="152">
        <v>0</v>
      </c>
      <c r="P70" s="153">
        <v>0</v>
      </c>
      <c r="Q70" s="154">
        <v>0</v>
      </c>
    </row>
    <row r="71" spans="1:17" ht="15.75">
      <c r="A71" s="147" t="s">
        <v>254</v>
      </c>
      <c r="B71" s="152">
        <v>35</v>
      </c>
      <c r="C71" s="153">
        <v>5</v>
      </c>
      <c r="D71" s="154">
        <v>29</v>
      </c>
      <c r="E71" s="152">
        <v>2</v>
      </c>
      <c r="F71" s="282">
        <v>0</v>
      </c>
      <c r="G71" s="152">
        <v>1</v>
      </c>
      <c r="H71" s="153">
        <v>0</v>
      </c>
      <c r="I71" s="154">
        <v>13</v>
      </c>
      <c r="J71" s="152">
        <v>51</v>
      </c>
      <c r="K71" s="153">
        <v>2</v>
      </c>
      <c r="L71" s="154">
        <v>22</v>
      </c>
      <c r="M71" s="152">
        <v>3</v>
      </c>
      <c r="N71" s="154">
        <v>2</v>
      </c>
      <c r="O71" s="152">
        <v>3</v>
      </c>
      <c r="P71" s="153">
        <v>0</v>
      </c>
      <c r="Q71" s="154">
        <v>10</v>
      </c>
    </row>
    <row r="72" spans="1:17" ht="15.75">
      <c r="A72" s="151" t="s">
        <v>255</v>
      </c>
      <c r="B72" s="152">
        <v>9</v>
      </c>
      <c r="C72" s="153">
        <v>3</v>
      </c>
      <c r="D72" s="154">
        <v>13</v>
      </c>
      <c r="E72" s="152">
        <v>2</v>
      </c>
      <c r="F72" s="282">
        <v>1</v>
      </c>
      <c r="G72" s="152">
        <v>1</v>
      </c>
      <c r="H72" s="153">
        <v>3</v>
      </c>
      <c r="I72" s="154">
        <v>2</v>
      </c>
      <c r="J72" s="152">
        <v>8</v>
      </c>
      <c r="K72" s="153">
        <v>0</v>
      </c>
      <c r="L72" s="154">
        <v>9</v>
      </c>
      <c r="M72" s="152">
        <v>5</v>
      </c>
      <c r="N72" s="154">
        <v>2</v>
      </c>
      <c r="O72" s="152">
        <v>3</v>
      </c>
      <c r="P72" s="153">
        <v>3</v>
      </c>
      <c r="Q72" s="154">
        <v>6</v>
      </c>
    </row>
    <row r="73" spans="1:17" ht="15.75">
      <c r="A73" s="147" t="s">
        <v>256</v>
      </c>
      <c r="B73" s="152">
        <v>21</v>
      </c>
      <c r="C73" s="153">
        <v>3</v>
      </c>
      <c r="D73" s="154">
        <v>21</v>
      </c>
      <c r="E73" s="152">
        <v>2</v>
      </c>
      <c r="F73" s="282">
        <v>0</v>
      </c>
      <c r="G73" s="152">
        <v>3</v>
      </c>
      <c r="H73" s="153">
        <v>2</v>
      </c>
      <c r="I73" s="154">
        <v>10</v>
      </c>
      <c r="J73" s="152">
        <v>14</v>
      </c>
      <c r="K73" s="153">
        <v>5</v>
      </c>
      <c r="L73" s="154">
        <v>16</v>
      </c>
      <c r="M73" s="152">
        <v>4</v>
      </c>
      <c r="N73" s="154">
        <v>3</v>
      </c>
      <c r="O73" s="152">
        <v>4</v>
      </c>
      <c r="P73" s="153">
        <v>1</v>
      </c>
      <c r="Q73" s="154">
        <v>11</v>
      </c>
    </row>
    <row r="74" spans="1:17" ht="15.75">
      <c r="A74" s="151" t="s">
        <v>257</v>
      </c>
      <c r="B74" s="152">
        <v>10</v>
      </c>
      <c r="C74" s="153">
        <v>0</v>
      </c>
      <c r="D74" s="154">
        <v>10</v>
      </c>
      <c r="E74" s="152">
        <v>0</v>
      </c>
      <c r="F74" s="282">
        <v>1</v>
      </c>
      <c r="G74" s="152">
        <v>0</v>
      </c>
      <c r="H74" s="153">
        <v>0</v>
      </c>
      <c r="I74" s="154">
        <v>4</v>
      </c>
      <c r="J74" s="152">
        <v>14</v>
      </c>
      <c r="K74" s="153">
        <v>1</v>
      </c>
      <c r="L74" s="154">
        <v>6</v>
      </c>
      <c r="M74" s="152">
        <v>1</v>
      </c>
      <c r="N74" s="154">
        <v>1</v>
      </c>
      <c r="O74" s="152">
        <v>0</v>
      </c>
      <c r="P74" s="153">
        <v>3</v>
      </c>
      <c r="Q74" s="154">
        <v>7</v>
      </c>
    </row>
    <row r="75" spans="1:17" ht="15.75">
      <c r="A75" s="147" t="s">
        <v>258</v>
      </c>
      <c r="B75" s="152">
        <v>15</v>
      </c>
      <c r="C75" s="153">
        <v>1</v>
      </c>
      <c r="D75" s="154">
        <v>29</v>
      </c>
      <c r="E75" s="152">
        <v>4</v>
      </c>
      <c r="F75" s="282">
        <v>0</v>
      </c>
      <c r="G75" s="152">
        <v>4</v>
      </c>
      <c r="H75" s="153">
        <v>0</v>
      </c>
      <c r="I75" s="154">
        <v>23</v>
      </c>
      <c r="J75" s="152">
        <v>8</v>
      </c>
      <c r="K75" s="153">
        <v>0</v>
      </c>
      <c r="L75" s="154">
        <v>37</v>
      </c>
      <c r="M75" s="152">
        <v>4</v>
      </c>
      <c r="N75" s="154">
        <v>2</v>
      </c>
      <c r="O75" s="152">
        <v>4</v>
      </c>
      <c r="P75" s="153">
        <v>0</v>
      </c>
      <c r="Q75" s="154">
        <v>19</v>
      </c>
    </row>
    <row r="76" spans="1:17" ht="15.75">
      <c r="A76" s="151" t="s">
        <v>259</v>
      </c>
      <c r="B76" s="152">
        <v>14</v>
      </c>
      <c r="C76" s="153">
        <v>0</v>
      </c>
      <c r="D76" s="154">
        <v>13</v>
      </c>
      <c r="E76" s="152">
        <v>1</v>
      </c>
      <c r="F76" s="282">
        <v>2</v>
      </c>
      <c r="G76" s="152">
        <v>1</v>
      </c>
      <c r="H76" s="153">
        <v>0</v>
      </c>
      <c r="I76" s="154">
        <v>5</v>
      </c>
      <c r="J76" s="152">
        <v>17</v>
      </c>
      <c r="K76" s="153">
        <v>3</v>
      </c>
      <c r="L76" s="154">
        <v>10</v>
      </c>
      <c r="M76" s="152">
        <v>1</v>
      </c>
      <c r="N76" s="154">
        <v>5</v>
      </c>
      <c r="O76" s="152">
        <v>4</v>
      </c>
      <c r="P76" s="153">
        <v>1</v>
      </c>
      <c r="Q76" s="154">
        <v>7</v>
      </c>
    </row>
    <row r="77" spans="1:17" ht="15.75">
      <c r="A77" s="147" t="s">
        <v>260</v>
      </c>
      <c r="B77" s="152">
        <v>0</v>
      </c>
      <c r="C77" s="153">
        <v>0</v>
      </c>
      <c r="D77" s="154">
        <v>1</v>
      </c>
      <c r="E77" s="152">
        <v>1</v>
      </c>
      <c r="F77" s="282">
        <v>0</v>
      </c>
      <c r="G77" s="152">
        <v>0</v>
      </c>
      <c r="H77" s="153">
        <v>1</v>
      </c>
      <c r="I77" s="154">
        <v>0</v>
      </c>
      <c r="J77" s="152">
        <v>1</v>
      </c>
      <c r="K77" s="153">
        <v>1</v>
      </c>
      <c r="L77" s="154">
        <v>2</v>
      </c>
      <c r="M77" s="152">
        <v>0</v>
      </c>
      <c r="N77" s="154">
        <v>0</v>
      </c>
      <c r="O77" s="152">
        <v>0</v>
      </c>
      <c r="P77" s="153">
        <v>1</v>
      </c>
      <c r="Q77" s="154">
        <v>1</v>
      </c>
    </row>
    <row r="78" spans="1:17" ht="15.75">
      <c r="A78" s="151" t="s">
        <v>261</v>
      </c>
      <c r="B78" s="152">
        <v>9</v>
      </c>
      <c r="C78" s="153">
        <v>0</v>
      </c>
      <c r="D78" s="154">
        <v>13</v>
      </c>
      <c r="E78" s="152">
        <v>0</v>
      </c>
      <c r="F78" s="282">
        <v>1</v>
      </c>
      <c r="G78" s="152">
        <v>4</v>
      </c>
      <c r="H78" s="153">
        <v>1</v>
      </c>
      <c r="I78" s="154">
        <v>4</v>
      </c>
      <c r="J78" s="152">
        <v>11</v>
      </c>
      <c r="K78" s="153">
        <v>0</v>
      </c>
      <c r="L78" s="154">
        <v>16</v>
      </c>
      <c r="M78" s="152">
        <v>1</v>
      </c>
      <c r="N78" s="154">
        <v>0</v>
      </c>
      <c r="O78" s="152">
        <v>1</v>
      </c>
      <c r="P78" s="153">
        <v>0</v>
      </c>
      <c r="Q78" s="154">
        <v>7</v>
      </c>
    </row>
    <row r="79" spans="1:17" ht="15.75">
      <c r="A79" s="147" t="s">
        <v>262</v>
      </c>
      <c r="B79" s="152">
        <v>6</v>
      </c>
      <c r="C79" s="153">
        <v>0</v>
      </c>
      <c r="D79" s="154">
        <v>1</v>
      </c>
      <c r="E79" s="152">
        <v>3</v>
      </c>
      <c r="F79" s="282">
        <v>0</v>
      </c>
      <c r="G79" s="152">
        <v>2</v>
      </c>
      <c r="H79" s="153">
        <v>1</v>
      </c>
      <c r="I79" s="154">
        <v>2</v>
      </c>
      <c r="J79" s="152">
        <v>5</v>
      </c>
      <c r="K79" s="153">
        <v>0</v>
      </c>
      <c r="L79" s="154">
        <v>5</v>
      </c>
      <c r="M79" s="152">
        <v>1</v>
      </c>
      <c r="N79" s="154">
        <v>2</v>
      </c>
      <c r="O79" s="152">
        <v>0</v>
      </c>
      <c r="P79" s="153">
        <v>0</v>
      </c>
      <c r="Q79" s="154">
        <v>2</v>
      </c>
    </row>
    <row r="80" spans="1:17" ht="15.75">
      <c r="A80" s="151" t="s">
        <v>263</v>
      </c>
      <c r="B80" s="152">
        <v>14</v>
      </c>
      <c r="C80" s="153">
        <v>0</v>
      </c>
      <c r="D80" s="154">
        <v>11</v>
      </c>
      <c r="E80" s="152">
        <v>0</v>
      </c>
      <c r="F80" s="282">
        <v>0</v>
      </c>
      <c r="G80" s="152">
        <v>1</v>
      </c>
      <c r="H80" s="153">
        <v>0</v>
      </c>
      <c r="I80" s="154">
        <v>2</v>
      </c>
      <c r="J80" s="152">
        <v>9</v>
      </c>
      <c r="K80" s="153">
        <v>1</v>
      </c>
      <c r="L80" s="154">
        <v>2</v>
      </c>
      <c r="M80" s="152">
        <v>4</v>
      </c>
      <c r="N80" s="154">
        <v>0</v>
      </c>
      <c r="O80" s="152">
        <v>2</v>
      </c>
      <c r="P80" s="153">
        <v>1</v>
      </c>
      <c r="Q80" s="154">
        <v>2</v>
      </c>
    </row>
    <row r="81" spans="1:17" ht="15.75">
      <c r="A81" s="147" t="s">
        <v>264</v>
      </c>
      <c r="B81" s="152">
        <v>11</v>
      </c>
      <c r="C81" s="153">
        <v>0</v>
      </c>
      <c r="D81" s="154">
        <v>3</v>
      </c>
      <c r="E81" s="152">
        <v>0</v>
      </c>
      <c r="F81" s="282">
        <v>0</v>
      </c>
      <c r="G81" s="152">
        <v>0</v>
      </c>
      <c r="H81" s="153">
        <v>0</v>
      </c>
      <c r="I81" s="154">
        <v>0</v>
      </c>
      <c r="J81" s="152">
        <v>8</v>
      </c>
      <c r="K81" s="153">
        <v>0</v>
      </c>
      <c r="L81" s="154">
        <v>3</v>
      </c>
      <c r="M81" s="152">
        <v>0</v>
      </c>
      <c r="N81" s="154">
        <v>3</v>
      </c>
      <c r="O81" s="152">
        <v>0</v>
      </c>
      <c r="P81" s="153">
        <v>0</v>
      </c>
      <c r="Q81" s="154">
        <v>1</v>
      </c>
    </row>
    <row r="82" spans="1:17" ht="15.75">
      <c r="A82" s="151" t="s">
        <v>265</v>
      </c>
      <c r="B82" s="152">
        <v>1</v>
      </c>
      <c r="C82" s="153">
        <v>0</v>
      </c>
      <c r="D82" s="154">
        <v>7</v>
      </c>
      <c r="E82" s="152">
        <v>0</v>
      </c>
      <c r="F82" s="282">
        <v>3</v>
      </c>
      <c r="G82" s="152">
        <v>2</v>
      </c>
      <c r="H82" s="153">
        <v>0</v>
      </c>
      <c r="I82" s="154">
        <v>11</v>
      </c>
      <c r="J82" s="152">
        <v>4</v>
      </c>
      <c r="K82" s="153">
        <v>0</v>
      </c>
      <c r="L82" s="154">
        <v>10</v>
      </c>
      <c r="M82" s="152">
        <v>1</v>
      </c>
      <c r="N82" s="154">
        <v>0</v>
      </c>
      <c r="O82" s="152">
        <v>1</v>
      </c>
      <c r="P82" s="153">
        <v>0</v>
      </c>
      <c r="Q82" s="154">
        <v>2</v>
      </c>
    </row>
    <row r="83" spans="1:17" ht="15.75">
      <c r="A83" s="147" t="s">
        <v>266</v>
      </c>
      <c r="B83" s="152">
        <v>0</v>
      </c>
      <c r="C83" s="153">
        <v>0</v>
      </c>
      <c r="D83" s="154">
        <v>1</v>
      </c>
      <c r="E83" s="152">
        <v>0</v>
      </c>
      <c r="F83" s="282">
        <v>0</v>
      </c>
      <c r="G83" s="152">
        <v>1</v>
      </c>
      <c r="H83" s="153">
        <v>0</v>
      </c>
      <c r="I83" s="154">
        <v>2</v>
      </c>
      <c r="J83" s="152">
        <v>0</v>
      </c>
      <c r="K83" s="153">
        <v>1</v>
      </c>
      <c r="L83" s="154">
        <v>1</v>
      </c>
      <c r="M83" s="152">
        <v>0</v>
      </c>
      <c r="N83" s="154">
        <v>0</v>
      </c>
      <c r="O83" s="152">
        <v>0</v>
      </c>
      <c r="P83" s="153">
        <v>1</v>
      </c>
      <c r="Q83" s="154">
        <v>0</v>
      </c>
    </row>
    <row r="84" spans="1:17" ht="15.75">
      <c r="A84" s="151" t="s">
        <v>267</v>
      </c>
      <c r="B84" s="152">
        <v>3</v>
      </c>
      <c r="C84" s="153">
        <v>1</v>
      </c>
      <c r="D84" s="154">
        <v>9</v>
      </c>
      <c r="E84" s="152">
        <v>1</v>
      </c>
      <c r="F84" s="282">
        <v>0</v>
      </c>
      <c r="G84" s="152">
        <v>1</v>
      </c>
      <c r="H84" s="153">
        <v>0</v>
      </c>
      <c r="I84" s="154">
        <v>2</v>
      </c>
      <c r="J84" s="152">
        <v>7</v>
      </c>
      <c r="K84" s="153">
        <v>0</v>
      </c>
      <c r="L84" s="154">
        <v>5</v>
      </c>
      <c r="M84" s="152">
        <v>0</v>
      </c>
      <c r="N84" s="154">
        <v>0</v>
      </c>
      <c r="O84" s="152">
        <v>1</v>
      </c>
      <c r="P84" s="153">
        <v>0</v>
      </c>
      <c r="Q84" s="154">
        <v>6</v>
      </c>
    </row>
    <row r="85" spans="1:17" ht="15.75">
      <c r="A85" s="147" t="s">
        <v>268</v>
      </c>
      <c r="B85" s="152">
        <v>16</v>
      </c>
      <c r="C85" s="153">
        <v>1</v>
      </c>
      <c r="D85" s="154">
        <v>27</v>
      </c>
      <c r="E85" s="152">
        <v>1</v>
      </c>
      <c r="F85" s="282">
        <v>0</v>
      </c>
      <c r="G85" s="152">
        <v>0</v>
      </c>
      <c r="H85" s="153">
        <v>1</v>
      </c>
      <c r="I85" s="154">
        <v>7</v>
      </c>
      <c r="J85" s="152">
        <v>16</v>
      </c>
      <c r="K85" s="153">
        <v>0</v>
      </c>
      <c r="L85" s="154">
        <v>5</v>
      </c>
      <c r="M85" s="152">
        <v>0</v>
      </c>
      <c r="N85" s="154">
        <v>1</v>
      </c>
      <c r="O85" s="152">
        <v>1</v>
      </c>
      <c r="P85" s="153">
        <v>0</v>
      </c>
      <c r="Q85" s="154">
        <v>438</v>
      </c>
    </row>
    <row r="86" spans="1:17" ht="15.75">
      <c r="A86" s="151" t="s">
        <v>269</v>
      </c>
      <c r="B86" s="152">
        <v>4</v>
      </c>
      <c r="C86" s="153">
        <v>2</v>
      </c>
      <c r="D86" s="154">
        <v>4</v>
      </c>
      <c r="E86" s="152">
        <v>0</v>
      </c>
      <c r="F86" s="282">
        <v>6</v>
      </c>
      <c r="G86" s="152">
        <v>0</v>
      </c>
      <c r="H86" s="153">
        <v>0</v>
      </c>
      <c r="I86" s="154">
        <v>1</v>
      </c>
      <c r="J86" s="152">
        <v>3</v>
      </c>
      <c r="K86" s="153">
        <v>0</v>
      </c>
      <c r="L86" s="154">
        <v>3</v>
      </c>
      <c r="M86" s="152">
        <v>2</v>
      </c>
      <c r="N86" s="154">
        <v>2</v>
      </c>
      <c r="O86" s="152">
        <v>1</v>
      </c>
      <c r="P86" s="153">
        <v>1</v>
      </c>
      <c r="Q86" s="154">
        <v>6</v>
      </c>
    </row>
    <row r="87" spans="1:17" ht="15.75">
      <c r="A87" s="147" t="s">
        <v>270</v>
      </c>
      <c r="B87" s="152">
        <v>1</v>
      </c>
      <c r="C87" s="153">
        <v>1</v>
      </c>
      <c r="D87" s="154">
        <v>3</v>
      </c>
      <c r="E87" s="152">
        <v>0</v>
      </c>
      <c r="F87" s="282">
        <v>0</v>
      </c>
      <c r="G87" s="152">
        <v>0</v>
      </c>
      <c r="H87" s="153">
        <v>0</v>
      </c>
      <c r="I87" s="154">
        <v>1</v>
      </c>
      <c r="J87" s="152">
        <v>5</v>
      </c>
      <c r="K87" s="153">
        <v>0</v>
      </c>
      <c r="L87" s="154">
        <v>3</v>
      </c>
      <c r="M87" s="152">
        <v>0</v>
      </c>
      <c r="N87" s="154">
        <v>1</v>
      </c>
      <c r="O87" s="152">
        <v>0</v>
      </c>
      <c r="P87" s="153">
        <v>0</v>
      </c>
      <c r="Q87" s="154">
        <v>4</v>
      </c>
    </row>
    <row r="88" spans="1:17" ht="15.75">
      <c r="A88" s="151" t="s">
        <v>271</v>
      </c>
      <c r="B88" s="152">
        <v>13</v>
      </c>
      <c r="C88" s="153">
        <v>0</v>
      </c>
      <c r="D88" s="154">
        <v>7</v>
      </c>
      <c r="E88" s="152">
        <v>2</v>
      </c>
      <c r="F88" s="282">
        <v>3</v>
      </c>
      <c r="G88" s="152">
        <v>2</v>
      </c>
      <c r="H88" s="153">
        <v>0</v>
      </c>
      <c r="I88" s="154">
        <v>2</v>
      </c>
      <c r="J88" s="152">
        <v>13</v>
      </c>
      <c r="K88" s="153">
        <v>1</v>
      </c>
      <c r="L88" s="154">
        <v>8</v>
      </c>
      <c r="M88" s="152">
        <v>2</v>
      </c>
      <c r="N88" s="154">
        <v>1</v>
      </c>
      <c r="O88" s="152">
        <v>2</v>
      </c>
      <c r="P88" s="153">
        <v>1</v>
      </c>
      <c r="Q88" s="154">
        <v>6</v>
      </c>
    </row>
    <row r="89" spans="1:17" ht="16.5" thickBot="1">
      <c r="A89" s="155" t="s">
        <v>272</v>
      </c>
      <c r="B89" s="152">
        <v>6</v>
      </c>
      <c r="C89" s="153">
        <v>1</v>
      </c>
      <c r="D89" s="154">
        <v>14</v>
      </c>
      <c r="E89" s="152">
        <v>7</v>
      </c>
      <c r="F89" s="282">
        <v>1</v>
      </c>
      <c r="G89" s="152">
        <v>2</v>
      </c>
      <c r="H89" s="153">
        <v>0</v>
      </c>
      <c r="I89" s="154">
        <v>4</v>
      </c>
      <c r="J89" s="152">
        <v>13</v>
      </c>
      <c r="K89" s="153">
        <v>1</v>
      </c>
      <c r="L89" s="154">
        <v>12</v>
      </c>
      <c r="M89" s="152">
        <v>4</v>
      </c>
      <c r="N89" s="154">
        <v>0</v>
      </c>
      <c r="O89" s="152">
        <v>1</v>
      </c>
      <c r="P89" s="153">
        <v>0</v>
      </c>
      <c r="Q89" s="154">
        <v>9</v>
      </c>
    </row>
    <row r="90" spans="1:17" s="160" customFormat="1" ht="17.25" thickBot="1" thickTop="1">
      <c r="A90" s="156" t="s">
        <v>273</v>
      </c>
      <c r="B90" s="157">
        <f aca="true" t="shared" si="0" ref="B90:Q90">SUM(B9:B89)</f>
        <v>4167</v>
      </c>
      <c r="C90" s="158">
        <f t="shared" si="0"/>
        <v>160</v>
      </c>
      <c r="D90" s="159">
        <f t="shared" si="0"/>
        <v>4489</v>
      </c>
      <c r="E90" s="157">
        <f t="shared" si="0"/>
        <v>816</v>
      </c>
      <c r="F90" s="159">
        <f t="shared" si="0"/>
        <v>218</v>
      </c>
      <c r="G90" s="157">
        <f t="shared" si="0"/>
        <v>959</v>
      </c>
      <c r="H90" s="158">
        <f t="shared" si="0"/>
        <v>186</v>
      </c>
      <c r="I90" s="159">
        <f t="shared" si="0"/>
        <v>2783</v>
      </c>
      <c r="J90" s="157">
        <f t="shared" si="0"/>
        <v>3941</v>
      </c>
      <c r="K90" s="158">
        <f t="shared" si="0"/>
        <v>127</v>
      </c>
      <c r="L90" s="159">
        <f t="shared" si="0"/>
        <v>3892</v>
      </c>
      <c r="M90" s="157">
        <f t="shared" si="0"/>
        <v>1151</v>
      </c>
      <c r="N90" s="159">
        <f t="shared" si="0"/>
        <v>357</v>
      </c>
      <c r="O90" s="157">
        <f t="shared" si="0"/>
        <v>840</v>
      </c>
      <c r="P90" s="158">
        <f t="shared" si="0"/>
        <v>167</v>
      </c>
      <c r="Q90" s="159">
        <f t="shared" si="0"/>
        <v>7859</v>
      </c>
    </row>
    <row r="91" spans="1:17" s="166" customFormat="1" ht="16.5" thickTop="1">
      <c r="A91" s="161" t="s">
        <v>19</v>
      </c>
      <c r="B91" s="162"/>
      <c r="C91" s="163"/>
      <c r="D91" s="163"/>
      <c r="E91" s="164"/>
      <c r="F91" s="164"/>
      <c r="G91" s="164"/>
      <c r="H91" s="164"/>
      <c r="I91" s="164"/>
      <c r="J91" s="165"/>
      <c r="K91" s="165"/>
      <c r="L91" s="165"/>
      <c r="M91" s="165"/>
      <c r="N91" s="165"/>
      <c r="O91" s="165"/>
      <c r="P91" s="165"/>
      <c r="Q91" s="165"/>
    </row>
    <row r="92" spans="1:10" s="170" customFormat="1" ht="20.25">
      <c r="A92" s="167"/>
      <c r="B92" s="168"/>
      <c r="C92" s="168"/>
      <c r="D92" s="168"/>
      <c r="E92" s="168"/>
      <c r="F92" s="168"/>
      <c r="G92" s="168"/>
      <c r="H92" s="168"/>
      <c r="I92" s="168"/>
      <c r="J92" s="169"/>
    </row>
    <row r="93" spans="1:10" s="172" customFormat="1" ht="20.25">
      <c r="A93" s="171"/>
      <c r="J93" s="173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4724409448818898" right="0.3937007874015748" top="0.5118110236220472" bottom="0.7874015748031497" header="0.31496062992125984" footer="0.31496062992125984"/>
  <pageSetup horizontalDpi="600" verticalDpi="600" orientation="portrait" paperSize="9" r:id="rId1"/>
  <headerFooter>
    <oddFooter>&amp;L23.07.2010&amp;CTÜRKİYE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13.00390625" style="145" customWidth="1"/>
    <col min="2" max="2" width="6.28125" style="144" customWidth="1"/>
    <col min="3" max="3" width="3.7109375" style="144" customWidth="1"/>
    <col min="4" max="4" width="6.421875" style="144" customWidth="1"/>
    <col min="5" max="5" width="5.57421875" style="144" customWidth="1"/>
    <col min="6" max="6" width="5.140625" style="144" customWidth="1"/>
    <col min="7" max="7" width="5.57421875" style="144" customWidth="1"/>
    <col min="8" max="8" width="4.00390625" style="144" bestFit="1" customWidth="1"/>
    <col min="9" max="9" width="6.140625" style="144" customWidth="1"/>
    <col min="10" max="10" width="6.28125" style="174" customWidth="1"/>
    <col min="11" max="11" width="4.00390625" style="144" bestFit="1" customWidth="1"/>
    <col min="12" max="12" width="6.421875" style="144" customWidth="1"/>
    <col min="13" max="13" width="5.421875" style="144" customWidth="1"/>
    <col min="14" max="14" width="5.421875" style="144" bestFit="1" customWidth="1"/>
    <col min="15" max="15" width="5.421875" style="144" customWidth="1"/>
    <col min="16" max="16" width="4.00390625" style="144" customWidth="1"/>
    <col min="17" max="17" width="6.28125" style="144" customWidth="1"/>
    <col min="18" max="16384" width="9.140625" style="144" customWidth="1"/>
  </cols>
  <sheetData>
    <row r="1" spans="1:17" ht="18.75" thickBot="1">
      <c r="A1" s="407" t="s">
        <v>90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3" spans="1:17" ht="15.75">
      <c r="A3" s="408" t="s">
        <v>274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ht="15.75" thickBot="1">
      <c r="J4" s="144"/>
    </row>
    <row r="5" spans="1:17" s="146" customFormat="1" ht="17.25" thickBot="1" thickTop="1">
      <c r="A5" s="409" t="s">
        <v>185</v>
      </c>
      <c r="B5" s="412" t="s">
        <v>275</v>
      </c>
      <c r="C5" s="413"/>
      <c r="D5" s="413"/>
      <c r="E5" s="413"/>
      <c r="F5" s="413"/>
      <c r="G5" s="413"/>
      <c r="H5" s="413"/>
      <c r="I5" s="414"/>
      <c r="J5" s="412" t="s">
        <v>276</v>
      </c>
      <c r="K5" s="413"/>
      <c r="L5" s="413"/>
      <c r="M5" s="413"/>
      <c r="N5" s="413"/>
      <c r="O5" s="413"/>
      <c r="P5" s="413"/>
      <c r="Q5" s="414"/>
    </row>
    <row r="6" spans="1:17" ht="15.75" customHeight="1" thickTop="1">
      <c r="A6" s="410"/>
      <c r="B6" s="415" t="s">
        <v>186</v>
      </c>
      <c r="C6" s="415"/>
      <c r="D6" s="415"/>
      <c r="E6" s="394" t="s">
        <v>187</v>
      </c>
      <c r="F6" s="396"/>
      <c r="G6" s="415" t="s">
        <v>188</v>
      </c>
      <c r="H6" s="415"/>
      <c r="I6" s="396"/>
      <c r="J6" s="415" t="s">
        <v>186</v>
      </c>
      <c r="K6" s="415"/>
      <c r="L6" s="415"/>
      <c r="M6" s="394" t="s">
        <v>187</v>
      </c>
      <c r="N6" s="416"/>
      <c r="O6" s="394" t="s">
        <v>188</v>
      </c>
      <c r="P6" s="395"/>
      <c r="Q6" s="396"/>
    </row>
    <row r="7" spans="1:17" ht="15" customHeight="1">
      <c r="A7" s="410"/>
      <c r="B7" s="393" t="s">
        <v>189</v>
      </c>
      <c r="C7" s="387" t="s">
        <v>190</v>
      </c>
      <c r="D7" s="399" t="s">
        <v>191</v>
      </c>
      <c r="E7" s="392" t="s">
        <v>189</v>
      </c>
      <c r="F7" s="401" t="s">
        <v>190</v>
      </c>
      <c r="G7" s="403" t="s">
        <v>189</v>
      </c>
      <c r="H7" s="387" t="s">
        <v>190</v>
      </c>
      <c r="I7" s="405" t="s">
        <v>191</v>
      </c>
      <c r="J7" s="392" t="s">
        <v>189</v>
      </c>
      <c r="K7" s="386" t="s">
        <v>190</v>
      </c>
      <c r="L7" s="384" t="s">
        <v>191</v>
      </c>
      <c r="M7" s="388" t="s">
        <v>189</v>
      </c>
      <c r="N7" s="390" t="s">
        <v>190</v>
      </c>
      <c r="O7" s="392" t="s">
        <v>189</v>
      </c>
      <c r="P7" s="386" t="s">
        <v>190</v>
      </c>
      <c r="Q7" s="384" t="s">
        <v>191</v>
      </c>
    </row>
    <row r="8" spans="1:17" ht="31.5" customHeight="1" thickBot="1">
      <c r="A8" s="411"/>
      <c r="B8" s="397"/>
      <c r="C8" s="398"/>
      <c r="D8" s="400"/>
      <c r="E8" s="393"/>
      <c r="F8" s="402"/>
      <c r="G8" s="404"/>
      <c r="H8" s="398"/>
      <c r="I8" s="406"/>
      <c r="J8" s="393"/>
      <c r="K8" s="387"/>
      <c r="L8" s="385"/>
      <c r="M8" s="389"/>
      <c r="N8" s="391"/>
      <c r="O8" s="393"/>
      <c r="P8" s="387"/>
      <c r="Q8" s="385"/>
    </row>
    <row r="9" spans="1:17" ht="16.5" thickTop="1">
      <c r="A9" s="147" t="s">
        <v>192</v>
      </c>
      <c r="B9" s="175">
        <v>572</v>
      </c>
      <c r="C9" s="176">
        <v>11</v>
      </c>
      <c r="D9" s="177">
        <v>615</v>
      </c>
      <c r="E9" s="175">
        <v>211</v>
      </c>
      <c r="F9" s="177">
        <v>13</v>
      </c>
      <c r="G9" s="175">
        <v>168</v>
      </c>
      <c r="H9" s="176">
        <v>14</v>
      </c>
      <c r="I9" s="177">
        <v>429</v>
      </c>
      <c r="J9" s="175">
        <v>511</v>
      </c>
      <c r="K9" s="176">
        <v>5</v>
      </c>
      <c r="L9" s="177">
        <v>500</v>
      </c>
      <c r="M9" s="175">
        <v>170</v>
      </c>
      <c r="N9" s="177">
        <v>16</v>
      </c>
      <c r="O9" s="175">
        <v>158</v>
      </c>
      <c r="P9" s="176">
        <v>6</v>
      </c>
      <c r="Q9" s="177">
        <v>344</v>
      </c>
    </row>
    <row r="10" spans="1:17" ht="15.75">
      <c r="A10" s="151" t="s">
        <v>193</v>
      </c>
      <c r="B10" s="178">
        <v>102</v>
      </c>
      <c r="C10" s="179">
        <v>0</v>
      </c>
      <c r="D10" s="180">
        <v>39</v>
      </c>
      <c r="E10" s="178">
        <v>15</v>
      </c>
      <c r="F10" s="180">
        <v>6</v>
      </c>
      <c r="G10" s="178">
        <v>6</v>
      </c>
      <c r="H10" s="179">
        <v>1</v>
      </c>
      <c r="I10" s="180">
        <v>128</v>
      </c>
      <c r="J10" s="178">
        <v>82</v>
      </c>
      <c r="K10" s="179">
        <v>3</v>
      </c>
      <c r="L10" s="180">
        <v>83</v>
      </c>
      <c r="M10" s="178">
        <v>5</v>
      </c>
      <c r="N10" s="180">
        <v>3</v>
      </c>
      <c r="O10" s="178">
        <v>2</v>
      </c>
      <c r="P10" s="179">
        <v>4</v>
      </c>
      <c r="Q10" s="180">
        <v>32</v>
      </c>
    </row>
    <row r="11" spans="1:17" ht="15.75">
      <c r="A11" s="147" t="s">
        <v>277</v>
      </c>
      <c r="B11" s="178">
        <v>131</v>
      </c>
      <c r="C11" s="179">
        <v>10</v>
      </c>
      <c r="D11" s="180">
        <v>127</v>
      </c>
      <c r="E11" s="178">
        <v>21</v>
      </c>
      <c r="F11" s="180">
        <v>6</v>
      </c>
      <c r="G11" s="178">
        <v>15</v>
      </c>
      <c r="H11" s="179">
        <v>6</v>
      </c>
      <c r="I11" s="180">
        <v>92</v>
      </c>
      <c r="J11" s="178">
        <v>97</v>
      </c>
      <c r="K11" s="179">
        <v>5</v>
      </c>
      <c r="L11" s="180">
        <v>169</v>
      </c>
      <c r="M11" s="178">
        <v>18</v>
      </c>
      <c r="N11" s="180">
        <v>2</v>
      </c>
      <c r="O11" s="178">
        <v>14</v>
      </c>
      <c r="P11" s="179">
        <v>6</v>
      </c>
      <c r="Q11" s="180">
        <v>94</v>
      </c>
    </row>
    <row r="12" spans="1:17" ht="15.75">
      <c r="A12" s="151" t="s">
        <v>195</v>
      </c>
      <c r="B12" s="178">
        <v>42</v>
      </c>
      <c r="C12" s="179">
        <v>6</v>
      </c>
      <c r="D12" s="180">
        <v>38</v>
      </c>
      <c r="E12" s="178">
        <v>10</v>
      </c>
      <c r="F12" s="180">
        <v>2</v>
      </c>
      <c r="G12" s="178">
        <v>7</v>
      </c>
      <c r="H12" s="179">
        <v>1</v>
      </c>
      <c r="I12" s="180">
        <v>40</v>
      </c>
      <c r="J12" s="178">
        <v>28</v>
      </c>
      <c r="K12" s="179">
        <v>1</v>
      </c>
      <c r="L12" s="180">
        <v>39</v>
      </c>
      <c r="M12" s="178">
        <v>5</v>
      </c>
      <c r="N12" s="180">
        <v>0</v>
      </c>
      <c r="O12" s="178">
        <v>1</v>
      </c>
      <c r="P12" s="179">
        <v>1</v>
      </c>
      <c r="Q12" s="180">
        <v>44</v>
      </c>
    </row>
    <row r="13" spans="1:17" ht="15.75">
      <c r="A13" s="147" t="s">
        <v>196</v>
      </c>
      <c r="B13" s="178">
        <v>67</v>
      </c>
      <c r="C13" s="179">
        <v>7</v>
      </c>
      <c r="D13" s="180">
        <v>58</v>
      </c>
      <c r="E13" s="178">
        <v>13</v>
      </c>
      <c r="F13" s="180">
        <v>5</v>
      </c>
      <c r="G13" s="178">
        <v>10</v>
      </c>
      <c r="H13" s="179">
        <v>2</v>
      </c>
      <c r="I13" s="180">
        <v>68</v>
      </c>
      <c r="J13" s="178">
        <v>35</v>
      </c>
      <c r="K13" s="179">
        <v>6</v>
      </c>
      <c r="L13" s="180">
        <v>46</v>
      </c>
      <c r="M13" s="178">
        <v>10</v>
      </c>
      <c r="N13" s="180">
        <v>4</v>
      </c>
      <c r="O13" s="178">
        <v>10</v>
      </c>
      <c r="P13" s="179">
        <v>8</v>
      </c>
      <c r="Q13" s="180">
        <v>16</v>
      </c>
    </row>
    <row r="14" spans="1:17" ht="15.75">
      <c r="A14" s="151" t="s">
        <v>197</v>
      </c>
      <c r="B14" s="178">
        <v>3062</v>
      </c>
      <c r="C14" s="179">
        <v>75</v>
      </c>
      <c r="D14" s="180">
        <v>4157</v>
      </c>
      <c r="E14" s="178">
        <v>680</v>
      </c>
      <c r="F14" s="180">
        <v>147</v>
      </c>
      <c r="G14" s="178">
        <v>637</v>
      </c>
      <c r="H14" s="179">
        <v>94</v>
      </c>
      <c r="I14" s="180">
        <v>1238</v>
      </c>
      <c r="J14" s="178">
        <v>2347</v>
      </c>
      <c r="K14" s="179">
        <v>48</v>
      </c>
      <c r="L14" s="180">
        <v>3068</v>
      </c>
      <c r="M14" s="178">
        <v>743</v>
      </c>
      <c r="N14" s="180">
        <v>155</v>
      </c>
      <c r="O14" s="178">
        <v>533</v>
      </c>
      <c r="P14" s="179">
        <v>101</v>
      </c>
      <c r="Q14" s="180">
        <v>1260</v>
      </c>
    </row>
    <row r="15" spans="1:17" ht="15.75">
      <c r="A15" s="147" t="s">
        <v>198</v>
      </c>
      <c r="B15" s="178">
        <v>1227</v>
      </c>
      <c r="C15" s="179">
        <v>15</v>
      </c>
      <c r="D15" s="180">
        <v>1087</v>
      </c>
      <c r="E15" s="178">
        <v>230</v>
      </c>
      <c r="F15" s="180">
        <v>46</v>
      </c>
      <c r="G15" s="178">
        <v>155</v>
      </c>
      <c r="H15" s="179">
        <v>31</v>
      </c>
      <c r="I15" s="180">
        <v>614</v>
      </c>
      <c r="J15" s="178">
        <v>1058</v>
      </c>
      <c r="K15" s="179">
        <v>7</v>
      </c>
      <c r="L15" s="180">
        <v>1157</v>
      </c>
      <c r="M15" s="178">
        <v>178</v>
      </c>
      <c r="N15" s="180">
        <v>43</v>
      </c>
      <c r="O15" s="178">
        <v>127</v>
      </c>
      <c r="P15" s="179">
        <v>47</v>
      </c>
      <c r="Q15" s="180">
        <v>580</v>
      </c>
    </row>
    <row r="16" spans="1:17" ht="15.75">
      <c r="A16" s="151" t="s">
        <v>199</v>
      </c>
      <c r="B16" s="178">
        <v>26</v>
      </c>
      <c r="C16" s="179">
        <v>1</v>
      </c>
      <c r="D16" s="180">
        <v>57</v>
      </c>
      <c r="E16" s="178">
        <v>6</v>
      </c>
      <c r="F16" s="180">
        <v>3</v>
      </c>
      <c r="G16" s="178">
        <v>4</v>
      </c>
      <c r="H16" s="179">
        <v>2</v>
      </c>
      <c r="I16" s="180">
        <v>40</v>
      </c>
      <c r="J16" s="178">
        <v>22</v>
      </c>
      <c r="K16" s="179">
        <v>1</v>
      </c>
      <c r="L16" s="180">
        <v>34</v>
      </c>
      <c r="M16" s="178">
        <v>3</v>
      </c>
      <c r="N16" s="180">
        <v>1</v>
      </c>
      <c r="O16" s="178">
        <v>5</v>
      </c>
      <c r="P16" s="179">
        <v>0</v>
      </c>
      <c r="Q16" s="180">
        <v>44</v>
      </c>
    </row>
    <row r="17" spans="1:17" ht="15.75">
      <c r="A17" s="147" t="s">
        <v>200</v>
      </c>
      <c r="B17" s="178">
        <v>253</v>
      </c>
      <c r="C17" s="179">
        <v>13</v>
      </c>
      <c r="D17" s="180">
        <v>736</v>
      </c>
      <c r="E17" s="178">
        <v>60</v>
      </c>
      <c r="F17" s="180">
        <v>13</v>
      </c>
      <c r="G17" s="178">
        <v>52</v>
      </c>
      <c r="H17" s="179">
        <v>25</v>
      </c>
      <c r="I17" s="180">
        <v>706</v>
      </c>
      <c r="J17" s="178">
        <v>216</v>
      </c>
      <c r="K17" s="179">
        <v>9</v>
      </c>
      <c r="L17" s="180">
        <v>638</v>
      </c>
      <c r="M17" s="178">
        <v>52</v>
      </c>
      <c r="N17" s="180">
        <v>33</v>
      </c>
      <c r="O17" s="178">
        <v>56</v>
      </c>
      <c r="P17" s="179">
        <v>26</v>
      </c>
      <c r="Q17" s="180">
        <v>369</v>
      </c>
    </row>
    <row r="18" spans="1:17" ht="15.75">
      <c r="A18" s="151" t="s">
        <v>201</v>
      </c>
      <c r="B18" s="178">
        <v>215</v>
      </c>
      <c r="C18" s="179">
        <v>19</v>
      </c>
      <c r="D18" s="180">
        <v>390</v>
      </c>
      <c r="E18" s="178">
        <v>38</v>
      </c>
      <c r="F18" s="180">
        <v>36</v>
      </c>
      <c r="G18" s="178">
        <v>35</v>
      </c>
      <c r="H18" s="179">
        <v>34</v>
      </c>
      <c r="I18" s="180">
        <v>341</v>
      </c>
      <c r="J18" s="178">
        <v>161</v>
      </c>
      <c r="K18" s="179">
        <v>12</v>
      </c>
      <c r="L18" s="180">
        <v>278</v>
      </c>
      <c r="M18" s="178">
        <v>41</v>
      </c>
      <c r="N18" s="180">
        <v>37</v>
      </c>
      <c r="O18" s="178">
        <v>34</v>
      </c>
      <c r="P18" s="179">
        <v>34</v>
      </c>
      <c r="Q18" s="180">
        <v>818</v>
      </c>
    </row>
    <row r="19" spans="1:17" ht="15.75">
      <c r="A19" s="147" t="s">
        <v>202</v>
      </c>
      <c r="B19" s="178">
        <v>36</v>
      </c>
      <c r="C19" s="179">
        <v>3</v>
      </c>
      <c r="D19" s="180">
        <v>62</v>
      </c>
      <c r="E19" s="178">
        <v>11</v>
      </c>
      <c r="F19" s="180">
        <v>7</v>
      </c>
      <c r="G19" s="178">
        <v>10</v>
      </c>
      <c r="H19" s="179">
        <v>3</v>
      </c>
      <c r="I19" s="180">
        <v>37</v>
      </c>
      <c r="J19" s="178">
        <v>21</v>
      </c>
      <c r="K19" s="179">
        <v>1</v>
      </c>
      <c r="L19" s="180">
        <v>40</v>
      </c>
      <c r="M19" s="178">
        <v>8</v>
      </c>
      <c r="N19" s="180">
        <v>5</v>
      </c>
      <c r="O19" s="178">
        <v>3</v>
      </c>
      <c r="P19" s="179">
        <v>4</v>
      </c>
      <c r="Q19" s="180">
        <v>427</v>
      </c>
    </row>
    <row r="20" spans="1:17" ht="15.75">
      <c r="A20" s="151" t="s">
        <v>203</v>
      </c>
      <c r="B20" s="178">
        <v>48</v>
      </c>
      <c r="C20" s="179">
        <v>17</v>
      </c>
      <c r="D20" s="180">
        <v>6</v>
      </c>
      <c r="E20" s="178">
        <v>10</v>
      </c>
      <c r="F20" s="180">
        <v>1</v>
      </c>
      <c r="G20" s="178">
        <v>10</v>
      </c>
      <c r="H20" s="179">
        <v>3</v>
      </c>
      <c r="I20" s="180">
        <v>53</v>
      </c>
      <c r="J20" s="178">
        <v>31</v>
      </c>
      <c r="K20" s="179">
        <v>4</v>
      </c>
      <c r="L20" s="180">
        <v>12</v>
      </c>
      <c r="M20" s="178">
        <v>9</v>
      </c>
      <c r="N20" s="180">
        <v>4</v>
      </c>
      <c r="O20" s="178">
        <v>3</v>
      </c>
      <c r="P20" s="179">
        <v>1</v>
      </c>
      <c r="Q20" s="180">
        <v>24</v>
      </c>
    </row>
    <row r="21" spans="1:17" ht="15.75">
      <c r="A21" s="147" t="s">
        <v>204</v>
      </c>
      <c r="B21" s="178">
        <v>47</v>
      </c>
      <c r="C21" s="179">
        <v>20</v>
      </c>
      <c r="D21" s="180">
        <v>31</v>
      </c>
      <c r="E21" s="178">
        <v>4</v>
      </c>
      <c r="F21" s="180">
        <v>1</v>
      </c>
      <c r="G21" s="178">
        <v>5</v>
      </c>
      <c r="H21" s="179">
        <v>1</v>
      </c>
      <c r="I21" s="180">
        <v>21</v>
      </c>
      <c r="J21" s="178">
        <v>33</v>
      </c>
      <c r="K21" s="179">
        <v>3</v>
      </c>
      <c r="L21" s="180">
        <v>26</v>
      </c>
      <c r="M21" s="178">
        <v>6</v>
      </c>
      <c r="N21" s="180">
        <v>0</v>
      </c>
      <c r="O21" s="178">
        <v>2</v>
      </c>
      <c r="P21" s="179">
        <v>0</v>
      </c>
      <c r="Q21" s="180">
        <v>47</v>
      </c>
    </row>
    <row r="22" spans="1:17" ht="15.75">
      <c r="A22" s="151" t="s">
        <v>205</v>
      </c>
      <c r="B22" s="178">
        <v>76</v>
      </c>
      <c r="C22" s="179">
        <v>9</v>
      </c>
      <c r="D22" s="180">
        <v>63</v>
      </c>
      <c r="E22" s="178">
        <v>15</v>
      </c>
      <c r="F22" s="180">
        <v>6</v>
      </c>
      <c r="G22" s="178">
        <v>5</v>
      </c>
      <c r="H22" s="179">
        <v>8</v>
      </c>
      <c r="I22" s="180">
        <v>36</v>
      </c>
      <c r="J22" s="178">
        <v>63</v>
      </c>
      <c r="K22" s="179">
        <v>2</v>
      </c>
      <c r="L22" s="180">
        <v>48</v>
      </c>
      <c r="M22" s="178">
        <v>8</v>
      </c>
      <c r="N22" s="180">
        <v>8</v>
      </c>
      <c r="O22" s="178">
        <v>15</v>
      </c>
      <c r="P22" s="179">
        <v>5</v>
      </c>
      <c r="Q22" s="180">
        <v>31</v>
      </c>
    </row>
    <row r="23" spans="1:17" ht="15.75">
      <c r="A23" s="147" t="s">
        <v>206</v>
      </c>
      <c r="B23" s="178">
        <v>63</v>
      </c>
      <c r="C23" s="179">
        <v>1</v>
      </c>
      <c r="D23" s="180">
        <v>57</v>
      </c>
      <c r="E23" s="178">
        <v>9</v>
      </c>
      <c r="F23" s="180">
        <v>7</v>
      </c>
      <c r="G23" s="178">
        <v>1</v>
      </c>
      <c r="H23" s="179">
        <v>2</v>
      </c>
      <c r="I23" s="180">
        <v>44</v>
      </c>
      <c r="J23" s="178">
        <v>25</v>
      </c>
      <c r="K23" s="179">
        <v>0</v>
      </c>
      <c r="L23" s="180">
        <v>56</v>
      </c>
      <c r="M23" s="178">
        <v>2</v>
      </c>
      <c r="N23" s="180">
        <v>0</v>
      </c>
      <c r="O23" s="178">
        <v>2</v>
      </c>
      <c r="P23" s="179">
        <v>4</v>
      </c>
      <c r="Q23" s="180">
        <v>90</v>
      </c>
    </row>
    <row r="24" spans="1:17" ht="15.75">
      <c r="A24" s="151" t="s">
        <v>207</v>
      </c>
      <c r="B24" s="178">
        <v>942</v>
      </c>
      <c r="C24" s="179">
        <v>28</v>
      </c>
      <c r="D24" s="180">
        <v>477</v>
      </c>
      <c r="E24" s="178">
        <v>156</v>
      </c>
      <c r="F24" s="180">
        <v>53</v>
      </c>
      <c r="G24" s="178">
        <v>138</v>
      </c>
      <c r="H24" s="179">
        <v>30</v>
      </c>
      <c r="I24" s="180">
        <v>333</v>
      </c>
      <c r="J24" s="178">
        <v>797</v>
      </c>
      <c r="K24" s="179">
        <v>21</v>
      </c>
      <c r="L24" s="180">
        <v>530</v>
      </c>
      <c r="M24" s="178">
        <v>146</v>
      </c>
      <c r="N24" s="180">
        <v>55</v>
      </c>
      <c r="O24" s="178">
        <v>131</v>
      </c>
      <c r="P24" s="179">
        <v>46</v>
      </c>
      <c r="Q24" s="180">
        <v>441</v>
      </c>
    </row>
    <row r="25" spans="1:17" ht="15.75">
      <c r="A25" s="147" t="s">
        <v>208</v>
      </c>
      <c r="B25" s="178">
        <v>99</v>
      </c>
      <c r="C25" s="179">
        <v>27</v>
      </c>
      <c r="D25" s="180">
        <v>123</v>
      </c>
      <c r="E25" s="178">
        <v>15</v>
      </c>
      <c r="F25" s="180">
        <v>17</v>
      </c>
      <c r="G25" s="178">
        <v>15</v>
      </c>
      <c r="H25" s="179">
        <v>3</v>
      </c>
      <c r="I25" s="180">
        <v>98</v>
      </c>
      <c r="J25" s="178">
        <v>86</v>
      </c>
      <c r="K25" s="179">
        <v>15</v>
      </c>
      <c r="L25" s="180">
        <v>117</v>
      </c>
      <c r="M25" s="178">
        <v>14</v>
      </c>
      <c r="N25" s="180">
        <v>13</v>
      </c>
      <c r="O25" s="178">
        <v>8</v>
      </c>
      <c r="P25" s="179">
        <v>6</v>
      </c>
      <c r="Q25" s="180">
        <v>91</v>
      </c>
    </row>
    <row r="26" spans="1:17" ht="15.75">
      <c r="A26" s="151" t="s">
        <v>209</v>
      </c>
      <c r="B26" s="178">
        <v>21</v>
      </c>
      <c r="C26" s="179">
        <v>16</v>
      </c>
      <c r="D26" s="180">
        <v>33</v>
      </c>
      <c r="E26" s="178">
        <v>3</v>
      </c>
      <c r="F26" s="180">
        <v>6</v>
      </c>
      <c r="G26" s="178">
        <v>4</v>
      </c>
      <c r="H26" s="179">
        <v>4</v>
      </c>
      <c r="I26" s="180">
        <v>19</v>
      </c>
      <c r="J26" s="178">
        <v>25</v>
      </c>
      <c r="K26" s="179">
        <v>4</v>
      </c>
      <c r="L26" s="180">
        <v>21</v>
      </c>
      <c r="M26" s="178">
        <v>6</v>
      </c>
      <c r="N26" s="180">
        <v>2</v>
      </c>
      <c r="O26" s="178">
        <v>0</v>
      </c>
      <c r="P26" s="179">
        <v>3</v>
      </c>
      <c r="Q26" s="180">
        <v>103</v>
      </c>
    </row>
    <row r="27" spans="1:17" ht="15.75">
      <c r="A27" s="147" t="s">
        <v>210</v>
      </c>
      <c r="B27" s="178">
        <v>98</v>
      </c>
      <c r="C27" s="179">
        <v>5</v>
      </c>
      <c r="D27" s="180">
        <v>122</v>
      </c>
      <c r="E27" s="178">
        <v>13</v>
      </c>
      <c r="F27" s="180">
        <v>7</v>
      </c>
      <c r="G27" s="178">
        <v>17</v>
      </c>
      <c r="H27" s="179">
        <v>2</v>
      </c>
      <c r="I27" s="180">
        <v>86</v>
      </c>
      <c r="J27" s="178">
        <v>77</v>
      </c>
      <c r="K27" s="179">
        <v>2</v>
      </c>
      <c r="L27" s="180">
        <v>135</v>
      </c>
      <c r="M27" s="178">
        <v>18</v>
      </c>
      <c r="N27" s="180">
        <v>6</v>
      </c>
      <c r="O27" s="178">
        <v>14</v>
      </c>
      <c r="P27" s="179">
        <v>7</v>
      </c>
      <c r="Q27" s="180">
        <v>58</v>
      </c>
    </row>
    <row r="28" spans="1:17" ht="15.75">
      <c r="A28" s="151" t="s">
        <v>211</v>
      </c>
      <c r="B28" s="178">
        <v>197</v>
      </c>
      <c r="C28" s="179">
        <v>6</v>
      </c>
      <c r="D28" s="180">
        <v>540</v>
      </c>
      <c r="E28" s="178">
        <v>78</v>
      </c>
      <c r="F28" s="180">
        <v>35</v>
      </c>
      <c r="G28" s="178">
        <v>75</v>
      </c>
      <c r="H28" s="179">
        <v>25</v>
      </c>
      <c r="I28" s="180">
        <v>236</v>
      </c>
      <c r="J28" s="178">
        <v>196</v>
      </c>
      <c r="K28" s="179">
        <v>8</v>
      </c>
      <c r="L28" s="180">
        <v>429</v>
      </c>
      <c r="M28" s="178">
        <v>81</v>
      </c>
      <c r="N28" s="180">
        <v>32</v>
      </c>
      <c r="O28" s="178">
        <v>50</v>
      </c>
      <c r="P28" s="179">
        <v>20</v>
      </c>
      <c r="Q28" s="180">
        <v>171</v>
      </c>
    </row>
    <row r="29" spans="1:17" ht="15.75">
      <c r="A29" s="147" t="s">
        <v>212</v>
      </c>
      <c r="B29" s="178">
        <v>283</v>
      </c>
      <c r="C29" s="179">
        <v>7</v>
      </c>
      <c r="D29" s="180">
        <v>146</v>
      </c>
      <c r="E29" s="178">
        <v>30</v>
      </c>
      <c r="F29" s="180">
        <v>5</v>
      </c>
      <c r="G29" s="178">
        <v>32</v>
      </c>
      <c r="H29" s="179">
        <v>5</v>
      </c>
      <c r="I29" s="180">
        <v>57</v>
      </c>
      <c r="J29" s="178">
        <v>279</v>
      </c>
      <c r="K29" s="179">
        <v>9</v>
      </c>
      <c r="L29" s="180">
        <v>129</v>
      </c>
      <c r="M29" s="178">
        <v>44</v>
      </c>
      <c r="N29" s="180">
        <v>9</v>
      </c>
      <c r="O29" s="178">
        <v>29</v>
      </c>
      <c r="P29" s="179">
        <v>5</v>
      </c>
      <c r="Q29" s="180">
        <v>5537</v>
      </c>
    </row>
    <row r="30" spans="1:17" ht="15.75">
      <c r="A30" s="151" t="s">
        <v>213</v>
      </c>
      <c r="B30" s="178">
        <v>51</v>
      </c>
      <c r="C30" s="179">
        <v>8</v>
      </c>
      <c r="D30" s="180">
        <v>122</v>
      </c>
      <c r="E30" s="178">
        <v>12</v>
      </c>
      <c r="F30" s="180">
        <v>23</v>
      </c>
      <c r="G30" s="178">
        <v>24</v>
      </c>
      <c r="H30" s="179">
        <v>17</v>
      </c>
      <c r="I30" s="180">
        <v>87</v>
      </c>
      <c r="J30" s="178">
        <v>64</v>
      </c>
      <c r="K30" s="179">
        <v>6</v>
      </c>
      <c r="L30" s="180">
        <v>128</v>
      </c>
      <c r="M30" s="178">
        <v>15</v>
      </c>
      <c r="N30" s="180">
        <v>20</v>
      </c>
      <c r="O30" s="178">
        <v>12</v>
      </c>
      <c r="P30" s="179">
        <v>15</v>
      </c>
      <c r="Q30" s="180">
        <v>79</v>
      </c>
    </row>
    <row r="31" spans="1:17" ht="15.75">
      <c r="A31" s="147" t="s">
        <v>214</v>
      </c>
      <c r="B31" s="178">
        <v>144</v>
      </c>
      <c r="C31" s="179">
        <v>6</v>
      </c>
      <c r="D31" s="180">
        <v>58</v>
      </c>
      <c r="E31" s="178">
        <v>1</v>
      </c>
      <c r="F31" s="180">
        <v>5</v>
      </c>
      <c r="G31" s="178">
        <v>11</v>
      </c>
      <c r="H31" s="179">
        <v>10</v>
      </c>
      <c r="I31" s="180">
        <v>53</v>
      </c>
      <c r="J31" s="178">
        <v>112</v>
      </c>
      <c r="K31" s="179">
        <v>4</v>
      </c>
      <c r="L31" s="180">
        <v>86</v>
      </c>
      <c r="M31" s="178">
        <v>0</v>
      </c>
      <c r="N31" s="180">
        <v>8</v>
      </c>
      <c r="O31" s="178">
        <v>10</v>
      </c>
      <c r="P31" s="179">
        <v>10</v>
      </c>
      <c r="Q31" s="180">
        <v>53</v>
      </c>
    </row>
    <row r="32" spans="1:17" ht="15.75">
      <c r="A32" s="151" t="s">
        <v>215</v>
      </c>
      <c r="B32" s="178">
        <v>39</v>
      </c>
      <c r="C32" s="179">
        <v>4</v>
      </c>
      <c r="D32" s="180">
        <v>71</v>
      </c>
      <c r="E32" s="178">
        <v>10</v>
      </c>
      <c r="F32" s="180">
        <v>4</v>
      </c>
      <c r="G32" s="178">
        <v>5</v>
      </c>
      <c r="H32" s="179">
        <v>2</v>
      </c>
      <c r="I32" s="180">
        <v>44</v>
      </c>
      <c r="J32" s="178">
        <v>16</v>
      </c>
      <c r="K32" s="179">
        <v>0</v>
      </c>
      <c r="L32" s="180">
        <v>51</v>
      </c>
      <c r="M32" s="178">
        <v>5</v>
      </c>
      <c r="N32" s="180">
        <v>9</v>
      </c>
      <c r="O32" s="178">
        <v>2</v>
      </c>
      <c r="P32" s="179">
        <v>2</v>
      </c>
      <c r="Q32" s="180">
        <v>39</v>
      </c>
    </row>
    <row r="33" spans="1:17" ht="15.75">
      <c r="A33" s="147" t="s">
        <v>216</v>
      </c>
      <c r="B33" s="178">
        <v>114</v>
      </c>
      <c r="C33" s="179">
        <v>50</v>
      </c>
      <c r="D33" s="180">
        <v>88</v>
      </c>
      <c r="E33" s="178">
        <v>21</v>
      </c>
      <c r="F33" s="180">
        <v>42</v>
      </c>
      <c r="G33" s="178">
        <v>10</v>
      </c>
      <c r="H33" s="179">
        <v>16</v>
      </c>
      <c r="I33" s="180">
        <v>195</v>
      </c>
      <c r="J33" s="178">
        <v>101</v>
      </c>
      <c r="K33" s="179">
        <v>28</v>
      </c>
      <c r="L33" s="180">
        <v>92</v>
      </c>
      <c r="M33" s="178">
        <v>14</v>
      </c>
      <c r="N33" s="180">
        <v>32</v>
      </c>
      <c r="O33" s="178">
        <v>18</v>
      </c>
      <c r="P33" s="179">
        <v>14</v>
      </c>
      <c r="Q33" s="180">
        <v>235</v>
      </c>
    </row>
    <row r="34" spans="1:17" ht="15.75">
      <c r="A34" s="151" t="s">
        <v>217</v>
      </c>
      <c r="B34" s="178">
        <v>232</v>
      </c>
      <c r="C34" s="179">
        <v>6</v>
      </c>
      <c r="D34" s="180">
        <v>588</v>
      </c>
      <c r="E34" s="178">
        <v>38</v>
      </c>
      <c r="F34" s="180">
        <v>16</v>
      </c>
      <c r="G34" s="178">
        <v>48</v>
      </c>
      <c r="H34" s="179">
        <v>15</v>
      </c>
      <c r="I34" s="180">
        <v>219</v>
      </c>
      <c r="J34" s="178">
        <v>175</v>
      </c>
      <c r="K34" s="179">
        <v>1</v>
      </c>
      <c r="L34" s="180">
        <v>480</v>
      </c>
      <c r="M34" s="178">
        <v>44</v>
      </c>
      <c r="N34" s="180">
        <v>20</v>
      </c>
      <c r="O34" s="178">
        <v>41</v>
      </c>
      <c r="P34" s="179">
        <v>14</v>
      </c>
      <c r="Q34" s="180">
        <v>243</v>
      </c>
    </row>
    <row r="35" spans="1:17" ht="15.75">
      <c r="A35" s="147" t="s">
        <v>218</v>
      </c>
      <c r="B35" s="178">
        <v>486</v>
      </c>
      <c r="C35" s="179">
        <v>15</v>
      </c>
      <c r="D35" s="180">
        <v>375</v>
      </c>
      <c r="E35" s="178">
        <v>72</v>
      </c>
      <c r="F35" s="180">
        <v>7</v>
      </c>
      <c r="G35" s="178">
        <v>68</v>
      </c>
      <c r="H35" s="179">
        <v>9</v>
      </c>
      <c r="I35" s="180">
        <v>159</v>
      </c>
      <c r="J35" s="178">
        <v>361</v>
      </c>
      <c r="K35" s="179">
        <v>4</v>
      </c>
      <c r="L35" s="180">
        <v>259</v>
      </c>
      <c r="M35" s="178">
        <v>74</v>
      </c>
      <c r="N35" s="180">
        <v>12</v>
      </c>
      <c r="O35" s="178">
        <v>54</v>
      </c>
      <c r="P35" s="179">
        <v>12</v>
      </c>
      <c r="Q35" s="180">
        <v>124</v>
      </c>
    </row>
    <row r="36" spans="1:17" ht="15.75">
      <c r="A36" s="151" t="s">
        <v>219</v>
      </c>
      <c r="B36" s="178">
        <v>54</v>
      </c>
      <c r="C36" s="179">
        <v>19</v>
      </c>
      <c r="D36" s="180">
        <v>46</v>
      </c>
      <c r="E36" s="178">
        <v>22</v>
      </c>
      <c r="F36" s="180">
        <v>9</v>
      </c>
      <c r="G36" s="178">
        <v>14</v>
      </c>
      <c r="H36" s="179">
        <v>3</v>
      </c>
      <c r="I36" s="180">
        <v>41</v>
      </c>
      <c r="J36" s="178">
        <v>42</v>
      </c>
      <c r="K36" s="179">
        <v>5</v>
      </c>
      <c r="L36" s="180">
        <v>43</v>
      </c>
      <c r="M36" s="178">
        <v>16</v>
      </c>
      <c r="N36" s="180">
        <v>8</v>
      </c>
      <c r="O36" s="178">
        <v>12</v>
      </c>
      <c r="P36" s="179">
        <v>1</v>
      </c>
      <c r="Q36" s="180">
        <v>42</v>
      </c>
    </row>
    <row r="37" spans="1:17" ht="15.75">
      <c r="A37" s="147" t="s">
        <v>220</v>
      </c>
      <c r="B37" s="178">
        <v>20</v>
      </c>
      <c r="C37" s="179">
        <v>4</v>
      </c>
      <c r="D37" s="180">
        <v>31</v>
      </c>
      <c r="E37" s="178">
        <v>4</v>
      </c>
      <c r="F37" s="180">
        <v>2</v>
      </c>
      <c r="G37" s="178">
        <v>5</v>
      </c>
      <c r="H37" s="179">
        <v>0</v>
      </c>
      <c r="I37" s="180">
        <v>27</v>
      </c>
      <c r="J37" s="178">
        <v>9</v>
      </c>
      <c r="K37" s="179">
        <v>6</v>
      </c>
      <c r="L37" s="180">
        <v>11</v>
      </c>
      <c r="M37" s="178">
        <v>3</v>
      </c>
      <c r="N37" s="180">
        <v>2</v>
      </c>
      <c r="O37" s="178">
        <v>4</v>
      </c>
      <c r="P37" s="179">
        <v>1</v>
      </c>
      <c r="Q37" s="180">
        <v>5</v>
      </c>
    </row>
    <row r="38" spans="1:17" ht="15.75">
      <c r="A38" s="151" t="s">
        <v>221</v>
      </c>
      <c r="B38" s="178">
        <v>34</v>
      </c>
      <c r="C38" s="179">
        <v>3</v>
      </c>
      <c r="D38" s="180">
        <v>49</v>
      </c>
      <c r="E38" s="178">
        <v>2</v>
      </c>
      <c r="F38" s="180">
        <v>1</v>
      </c>
      <c r="G38" s="178">
        <v>0</v>
      </c>
      <c r="H38" s="179">
        <v>0</v>
      </c>
      <c r="I38" s="180">
        <v>20</v>
      </c>
      <c r="J38" s="178">
        <v>32</v>
      </c>
      <c r="K38" s="179">
        <v>1</v>
      </c>
      <c r="L38" s="180">
        <v>33</v>
      </c>
      <c r="M38" s="178">
        <v>0</v>
      </c>
      <c r="N38" s="180">
        <v>0</v>
      </c>
      <c r="O38" s="178">
        <v>3</v>
      </c>
      <c r="P38" s="179">
        <v>0</v>
      </c>
      <c r="Q38" s="180">
        <v>17</v>
      </c>
    </row>
    <row r="39" spans="1:17" ht="15.75">
      <c r="A39" s="147" t="s">
        <v>222</v>
      </c>
      <c r="B39" s="178">
        <v>297</v>
      </c>
      <c r="C39" s="179">
        <v>7</v>
      </c>
      <c r="D39" s="180">
        <v>186</v>
      </c>
      <c r="E39" s="178">
        <v>59</v>
      </c>
      <c r="F39" s="180">
        <v>11</v>
      </c>
      <c r="G39" s="178">
        <v>46</v>
      </c>
      <c r="H39" s="179">
        <v>7</v>
      </c>
      <c r="I39" s="180">
        <v>306</v>
      </c>
      <c r="J39" s="178">
        <v>254</v>
      </c>
      <c r="K39" s="179">
        <v>7</v>
      </c>
      <c r="L39" s="180">
        <v>347</v>
      </c>
      <c r="M39" s="178">
        <v>33</v>
      </c>
      <c r="N39" s="180">
        <v>15</v>
      </c>
      <c r="O39" s="178">
        <v>43</v>
      </c>
      <c r="P39" s="179">
        <v>5</v>
      </c>
      <c r="Q39" s="180">
        <v>110</v>
      </c>
    </row>
    <row r="40" spans="1:17" ht="15.75">
      <c r="A40" s="151" t="s">
        <v>223</v>
      </c>
      <c r="B40" s="178">
        <v>90</v>
      </c>
      <c r="C40" s="179">
        <v>10</v>
      </c>
      <c r="D40" s="180">
        <v>68</v>
      </c>
      <c r="E40" s="178">
        <v>20</v>
      </c>
      <c r="F40" s="180">
        <v>14</v>
      </c>
      <c r="G40" s="178">
        <v>16</v>
      </c>
      <c r="H40" s="179">
        <v>14</v>
      </c>
      <c r="I40" s="180">
        <v>165</v>
      </c>
      <c r="J40" s="178">
        <v>70</v>
      </c>
      <c r="K40" s="179">
        <v>11</v>
      </c>
      <c r="L40" s="180">
        <v>74</v>
      </c>
      <c r="M40" s="178">
        <v>18</v>
      </c>
      <c r="N40" s="180">
        <v>18</v>
      </c>
      <c r="O40" s="178">
        <v>11</v>
      </c>
      <c r="P40" s="179">
        <v>7</v>
      </c>
      <c r="Q40" s="180">
        <v>55</v>
      </c>
    </row>
    <row r="41" spans="1:17" ht="15.75">
      <c r="A41" s="147" t="s">
        <v>224</v>
      </c>
      <c r="B41" s="178">
        <v>439</v>
      </c>
      <c r="C41" s="179">
        <v>8</v>
      </c>
      <c r="D41" s="180">
        <v>290</v>
      </c>
      <c r="E41" s="178">
        <v>109</v>
      </c>
      <c r="F41" s="180">
        <v>19</v>
      </c>
      <c r="G41" s="178">
        <v>90</v>
      </c>
      <c r="H41" s="179">
        <v>22</v>
      </c>
      <c r="I41" s="180">
        <v>489</v>
      </c>
      <c r="J41" s="178">
        <v>377</v>
      </c>
      <c r="K41" s="179">
        <v>1</v>
      </c>
      <c r="L41" s="180">
        <v>257</v>
      </c>
      <c r="M41" s="178">
        <v>120</v>
      </c>
      <c r="N41" s="180">
        <v>15</v>
      </c>
      <c r="O41" s="178">
        <v>103</v>
      </c>
      <c r="P41" s="179">
        <v>14</v>
      </c>
      <c r="Q41" s="180">
        <v>211</v>
      </c>
    </row>
    <row r="42" spans="1:17" ht="15.75">
      <c r="A42" s="151" t="s">
        <v>225</v>
      </c>
      <c r="B42" s="178">
        <v>9575</v>
      </c>
      <c r="C42" s="179">
        <v>27</v>
      </c>
      <c r="D42" s="180">
        <v>9879</v>
      </c>
      <c r="E42" s="178">
        <v>3242</v>
      </c>
      <c r="F42" s="180">
        <v>102</v>
      </c>
      <c r="G42" s="178">
        <v>2998</v>
      </c>
      <c r="H42" s="179">
        <v>126</v>
      </c>
      <c r="I42" s="180">
        <v>3055</v>
      </c>
      <c r="J42" s="178">
        <v>8003</v>
      </c>
      <c r="K42" s="179">
        <v>26</v>
      </c>
      <c r="L42" s="180">
        <v>7856</v>
      </c>
      <c r="M42" s="178">
        <v>3636</v>
      </c>
      <c r="N42" s="180">
        <v>171</v>
      </c>
      <c r="O42" s="178">
        <v>2692</v>
      </c>
      <c r="P42" s="179">
        <v>100</v>
      </c>
      <c r="Q42" s="180">
        <v>3131</v>
      </c>
    </row>
    <row r="43" spans="1:17" ht="15.75">
      <c r="A43" s="147" t="s">
        <v>226</v>
      </c>
      <c r="B43" s="178">
        <v>1688</v>
      </c>
      <c r="C43" s="179">
        <v>37</v>
      </c>
      <c r="D43" s="180">
        <v>953</v>
      </c>
      <c r="E43" s="178">
        <v>462</v>
      </c>
      <c r="F43" s="180">
        <v>76</v>
      </c>
      <c r="G43" s="178">
        <v>456</v>
      </c>
      <c r="H43" s="179">
        <v>63</v>
      </c>
      <c r="I43" s="180">
        <v>409</v>
      </c>
      <c r="J43" s="178">
        <v>1315</v>
      </c>
      <c r="K43" s="179">
        <v>30</v>
      </c>
      <c r="L43" s="180">
        <v>835</v>
      </c>
      <c r="M43" s="178">
        <v>524</v>
      </c>
      <c r="N43" s="180">
        <v>64</v>
      </c>
      <c r="O43" s="178">
        <v>452</v>
      </c>
      <c r="P43" s="179">
        <v>47</v>
      </c>
      <c r="Q43" s="180">
        <v>510</v>
      </c>
    </row>
    <row r="44" spans="1:17" ht="15.75">
      <c r="A44" s="151" t="s">
        <v>227</v>
      </c>
      <c r="B44" s="178">
        <v>27</v>
      </c>
      <c r="C44" s="179">
        <v>6</v>
      </c>
      <c r="D44" s="180">
        <v>37</v>
      </c>
      <c r="E44" s="178">
        <v>5</v>
      </c>
      <c r="F44" s="180">
        <v>5</v>
      </c>
      <c r="G44" s="178">
        <v>9</v>
      </c>
      <c r="H44" s="179">
        <v>4</v>
      </c>
      <c r="I44" s="180">
        <v>16</v>
      </c>
      <c r="J44" s="178">
        <v>13</v>
      </c>
      <c r="K44" s="179">
        <v>4</v>
      </c>
      <c r="L44" s="180">
        <v>34</v>
      </c>
      <c r="M44" s="178">
        <v>11</v>
      </c>
      <c r="N44" s="180">
        <v>2</v>
      </c>
      <c r="O44" s="178">
        <v>7</v>
      </c>
      <c r="P44" s="179">
        <v>0</v>
      </c>
      <c r="Q44" s="180">
        <v>30</v>
      </c>
    </row>
    <row r="45" spans="1:17" ht="15.75">
      <c r="A45" s="147" t="s">
        <v>228</v>
      </c>
      <c r="B45" s="178">
        <v>59</v>
      </c>
      <c r="C45" s="179">
        <v>16</v>
      </c>
      <c r="D45" s="180">
        <v>58</v>
      </c>
      <c r="E45" s="178">
        <v>13</v>
      </c>
      <c r="F45" s="180">
        <v>4</v>
      </c>
      <c r="G45" s="178">
        <v>7</v>
      </c>
      <c r="H45" s="179">
        <v>10</v>
      </c>
      <c r="I45" s="180">
        <v>64</v>
      </c>
      <c r="J45" s="178">
        <v>41</v>
      </c>
      <c r="K45" s="179">
        <v>8</v>
      </c>
      <c r="L45" s="180">
        <v>44</v>
      </c>
      <c r="M45" s="178">
        <v>8</v>
      </c>
      <c r="N45" s="180">
        <v>10</v>
      </c>
      <c r="O45" s="178">
        <v>14</v>
      </c>
      <c r="P45" s="179">
        <v>8</v>
      </c>
      <c r="Q45" s="180">
        <v>46</v>
      </c>
    </row>
    <row r="46" spans="1:17" ht="15.75">
      <c r="A46" s="151" t="s">
        <v>229</v>
      </c>
      <c r="B46" s="178">
        <v>366</v>
      </c>
      <c r="C46" s="179">
        <v>19</v>
      </c>
      <c r="D46" s="180">
        <v>349</v>
      </c>
      <c r="E46" s="178">
        <v>73</v>
      </c>
      <c r="F46" s="180">
        <v>18</v>
      </c>
      <c r="G46" s="178">
        <v>97</v>
      </c>
      <c r="H46" s="179">
        <v>15</v>
      </c>
      <c r="I46" s="180">
        <v>181</v>
      </c>
      <c r="J46" s="178">
        <v>283</v>
      </c>
      <c r="K46" s="179">
        <v>17</v>
      </c>
      <c r="L46" s="180">
        <v>245</v>
      </c>
      <c r="M46" s="178">
        <v>67</v>
      </c>
      <c r="N46" s="180">
        <v>12</v>
      </c>
      <c r="O46" s="178">
        <v>56</v>
      </c>
      <c r="P46" s="179">
        <v>16</v>
      </c>
      <c r="Q46" s="180">
        <v>135</v>
      </c>
    </row>
    <row r="47" spans="1:17" ht="15.75">
      <c r="A47" s="147" t="s">
        <v>230</v>
      </c>
      <c r="B47" s="178">
        <v>43</v>
      </c>
      <c r="C47" s="179">
        <v>6</v>
      </c>
      <c r="D47" s="180">
        <v>133</v>
      </c>
      <c r="E47" s="178">
        <v>10</v>
      </c>
      <c r="F47" s="180">
        <v>7</v>
      </c>
      <c r="G47" s="178">
        <v>8</v>
      </c>
      <c r="H47" s="179">
        <v>2</v>
      </c>
      <c r="I47" s="180">
        <v>62</v>
      </c>
      <c r="J47" s="178">
        <v>41</v>
      </c>
      <c r="K47" s="179">
        <v>9</v>
      </c>
      <c r="L47" s="180">
        <v>138</v>
      </c>
      <c r="M47" s="178">
        <v>9</v>
      </c>
      <c r="N47" s="180">
        <v>6</v>
      </c>
      <c r="O47" s="178">
        <v>9</v>
      </c>
      <c r="P47" s="179">
        <v>1</v>
      </c>
      <c r="Q47" s="180">
        <v>52</v>
      </c>
    </row>
    <row r="48" spans="1:17" ht="15.75">
      <c r="A48" s="151" t="s">
        <v>231</v>
      </c>
      <c r="B48" s="178">
        <v>26</v>
      </c>
      <c r="C48" s="179">
        <v>6</v>
      </c>
      <c r="D48" s="180">
        <v>38</v>
      </c>
      <c r="E48" s="178">
        <v>7</v>
      </c>
      <c r="F48" s="180">
        <v>3</v>
      </c>
      <c r="G48" s="178">
        <v>11</v>
      </c>
      <c r="H48" s="179">
        <v>0</v>
      </c>
      <c r="I48" s="180">
        <v>47</v>
      </c>
      <c r="J48" s="178">
        <v>24</v>
      </c>
      <c r="K48" s="179">
        <v>2</v>
      </c>
      <c r="L48" s="180">
        <v>42</v>
      </c>
      <c r="M48" s="178">
        <v>6</v>
      </c>
      <c r="N48" s="180">
        <v>2</v>
      </c>
      <c r="O48" s="178">
        <v>10</v>
      </c>
      <c r="P48" s="179">
        <v>3</v>
      </c>
      <c r="Q48" s="180">
        <v>36</v>
      </c>
    </row>
    <row r="49" spans="1:17" ht="15.75">
      <c r="A49" s="147" t="s">
        <v>232</v>
      </c>
      <c r="B49" s="178">
        <v>532</v>
      </c>
      <c r="C49" s="179">
        <v>6</v>
      </c>
      <c r="D49" s="180">
        <v>274</v>
      </c>
      <c r="E49" s="178">
        <v>140</v>
      </c>
      <c r="F49" s="180">
        <v>35</v>
      </c>
      <c r="G49" s="178">
        <v>77</v>
      </c>
      <c r="H49" s="179">
        <v>18</v>
      </c>
      <c r="I49" s="180">
        <v>147</v>
      </c>
      <c r="J49" s="178">
        <v>457</v>
      </c>
      <c r="K49" s="179">
        <v>3</v>
      </c>
      <c r="L49" s="180">
        <v>265</v>
      </c>
      <c r="M49" s="178">
        <v>127</v>
      </c>
      <c r="N49" s="180">
        <v>24</v>
      </c>
      <c r="O49" s="178">
        <v>63</v>
      </c>
      <c r="P49" s="179">
        <v>20</v>
      </c>
      <c r="Q49" s="180">
        <v>142</v>
      </c>
    </row>
    <row r="50" spans="1:17" ht="15.75">
      <c r="A50" s="151" t="s">
        <v>233</v>
      </c>
      <c r="B50" s="178">
        <v>539</v>
      </c>
      <c r="C50" s="179">
        <v>58</v>
      </c>
      <c r="D50" s="180">
        <v>315</v>
      </c>
      <c r="E50" s="178">
        <v>95</v>
      </c>
      <c r="F50" s="180">
        <v>39</v>
      </c>
      <c r="G50" s="178">
        <v>89</v>
      </c>
      <c r="H50" s="179">
        <v>42</v>
      </c>
      <c r="I50" s="180">
        <v>325</v>
      </c>
      <c r="J50" s="178">
        <v>411</v>
      </c>
      <c r="K50" s="179">
        <v>28</v>
      </c>
      <c r="L50" s="180">
        <v>270</v>
      </c>
      <c r="M50" s="178">
        <v>90</v>
      </c>
      <c r="N50" s="180">
        <v>34</v>
      </c>
      <c r="O50" s="178">
        <v>83</v>
      </c>
      <c r="P50" s="179">
        <v>30</v>
      </c>
      <c r="Q50" s="180">
        <v>405</v>
      </c>
    </row>
    <row r="51" spans="1:17" ht="15.75">
      <c r="A51" s="147" t="s">
        <v>234</v>
      </c>
      <c r="B51" s="178">
        <v>85</v>
      </c>
      <c r="C51" s="179">
        <v>12</v>
      </c>
      <c r="D51" s="180">
        <v>151</v>
      </c>
      <c r="E51" s="178">
        <v>9</v>
      </c>
      <c r="F51" s="180">
        <v>13</v>
      </c>
      <c r="G51" s="178">
        <v>11</v>
      </c>
      <c r="H51" s="179">
        <v>8</v>
      </c>
      <c r="I51" s="180">
        <v>124</v>
      </c>
      <c r="J51" s="178">
        <v>77</v>
      </c>
      <c r="K51" s="179">
        <v>6</v>
      </c>
      <c r="L51" s="180">
        <v>124</v>
      </c>
      <c r="M51" s="178">
        <v>8</v>
      </c>
      <c r="N51" s="180">
        <v>10</v>
      </c>
      <c r="O51" s="178">
        <v>8</v>
      </c>
      <c r="P51" s="179">
        <v>8</v>
      </c>
      <c r="Q51" s="180">
        <v>162</v>
      </c>
    </row>
    <row r="52" spans="1:17" ht="15.75">
      <c r="A52" s="151" t="s">
        <v>235</v>
      </c>
      <c r="B52" s="178">
        <v>154</v>
      </c>
      <c r="C52" s="179">
        <v>6</v>
      </c>
      <c r="D52" s="180">
        <v>147</v>
      </c>
      <c r="E52" s="178">
        <v>42</v>
      </c>
      <c r="F52" s="180">
        <v>6</v>
      </c>
      <c r="G52" s="178">
        <v>20</v>
      </c>
      <c r="H52" s="179">
        <v>6</v>
      </c>
      <c r="I52" s="180">
        <v>69</v>
      </c>
      <c r="J52" s="178">
        <v>120</v>
      </c>
      <c r="K52" s="179">
        <v>4</v>
      </c>
      <c r="L52" s="180">
        <v>108</v>
      </c>
      <c r="M52" s="178">
        <v>26</v>
      </c>
      <c r="N52" s="180">
        <v>7</v>
      </c>
      <c r="O52" s="178">
        <v>30</v>
      </c>
      <c r="P52" s="179">
        <v>9</v>
      </c>
      <c r="Q52" s="180">
        <v>92</v>
      </c>
    </row>
    <row r="53" spans="1:17" ht="15.75">
      <c r="A53" s="147" t="s">
        <v>236</v>
      </c>
      <c r="B53" s="178">
        <v>211</v>
      </c>
      <c r="C53" s="179">
        <v>19</v>
      </c>
      <c r="D53" s="180">
        <v>341</v>
      </c>
      <c r="E53" s="178">
        <v>56</v>
      </c>
      <c r="F53" s="180">
        <v>18</v>
      </c>
      <c r="G53" s="178">
        <v>26</v>
      </c>
      <c r="H53" s="179">
        <v>9</v>
      </c>
      <c r="I53" s="180">
        <v>244</v>
      </c>
      <c r="J53" s="178">
        <v>174</v>
      </c>
      <c r="K53" s="179">
        <v>10</v>
      </c>
      <c r="L53" s="180">
        <v>238</v>
      </c>
      <c r="M53" s="178">
        <v>35</v>
      </c>
      <c r="N53" s="180">
        <v>11</v>
      </c>
      <c r="O53" s="178">
        <v>29</v>
      </c>
      <c r="P53" s="179">
        <v>25</v>
      </c>
      <c r="Q53" s="180">
        <v>259</v>
      </c>
    </row>
    <row r="54" spans="1:17" ht="15.75">
      <c r="A54" s="151" t="s">
        <v>237</v>
      </c>
      <c r="B54" s="178">
        <v>193</v>
      </c>
      <c r="C54" s="179">
        <v>8</v>
      </c>
      <c r="D54" s="180">
        <v>307</v>
      </c>
      <c r="E54" s="178">
        <v>24</v>
      </c>
      <c r="F54" s="180">
        <v>5</v>
      </c>
      <c r="G54" s="178">
        <v>12</v>
      </c>
      <c r="H54" s="179">
        <v>7</v>
      </c>
      <c r="I54" s="180">
        <v>117</v>
      </c>
      <c r="J54" s="178">
        <v>168</v>
      </c>
      <c r="K54" s="179">
        <v>8</v>
      </c>
      <c r="L54" s="180">
        <v>235</v>
      </c>
      <c r="M54" s="178">
        <v>26</v>
      </c>
      <c r="N54" s="180">
        <v>19</v>
      </c>
      <c r="O54" s="178">
        <v>20</v>
      </c>
      <c r="P54" s="179">
        <v>8</v>
      </c>
      <c r="Q54" s="180">
        <v>140</v>
      </c>
    </row>
    <row r="55" spans="1:17" ht="15.75">
      <c r="A55" s="147" t="s">
        <v>238</v>
      </c>
      <c r="B55" s="178">
        <v>129</v>
      </c>
      <c r="C55" s="179">
        <v>14</v>
      </c>
      <c r="D55" s="180">
        <v>44</v>
      </c>
      <c r="E55" s="178">
        <v>9</v>
      </c>
      <c r="F55" s="180">
        <v>3</v>
      </c>
      <c r="G55" s="178">
        <v>3</v>
      </c>
      <c r="H55" s="179">
        <v>0</v>
      </c>
      <c r="I55" s="180">
        <v>25</v>
      </c>
      <c r="J55" s="178">
        <v>77</v>
      </c>
      <c r="K55" s="179">
        <v>7</v>
      </c>
      <c r="L55" s="180">
        <v>31</v>
      </c>
      <c r="M55" s="178">
        <v>3</v>
      </c>
      <c r="N55" s="180">
        <v>3</v>
      </c>
      <c r="O55" s="178">
        <v>4</v>
      </c>
      <c r="P55" s="179">
        <v>3</v>
      </c>
      <c r="Q55" s="180">
        <v>27</v>
      </c>
    </row>
    <row r="56" spans="1:17" ht="15.75">
      <c r="A56" s="151" t="s">
        <v>239</v>
      </c>
      <c r="B56" s="178">
        <v>377</v>
      </c>
      <c r="C56" s="179">
        <v>10</v>
      </c>
      <c r="D56" s="180">
        <v>711</v>
      </c>
      <c r="E56" s="178">
        <v>92</v>
      </c>
      <c r="F56" s="180">
        <v>8</v>
      </c>
      <c r="G56" s="178">
        <v>48</v>
      </c>
      <c r="H56" s="179">
        <v>16</v>
      </c>
      <c r="I56" s="180">
        <v>392</v>
      </c>
      <c r="J56" s="178">
        <v>323</v>
      </c>
      <c r="K56" s="179">
        <v>5</v>
      </c>
      <c r="L56" s="180">
        <v>475</v>
      </c>
      <c r="M56" s="178">
        <v>74</v>
      </c>
      <c r="N56" s="180">
        <v>10</v>
      </c>
      <c r="O56" s="178">
        <v>45</v>
      </c>
      <c r="P56" s="179">
        <v>1</v>
      </c>
      <c r="Q56" s="180">
        <v>150</v>
      </c>
    </row>
    <row r="57" spans="1:17" ht="15.75">
      <c r="A57" s="147" t="s">
        <v>240</v>
      </c>
      <c r="B57" s="178">
        <v>51</v>
      </c>
      <c r="C57" s="179">
        <v>52</v>
      </c>
      <c r="D57" s="180">
        <v>18</v>
      </c>
      <c r="E57" s="178">
        <v>5</v>
      </c>
      <c r="F57" s="180">
        <v>15</v>
      </c>
      <c r="G57" s="178">
        <v>2</v>
      </c>
      <c r="H57" s="179">
        <v>0</v>
      </c>
      <c r="I57" s="180">
        <v>27</v>
      </c>
      <c r="J57" s="178">
        <v>30</v>
      </c>
      <c r="K57" s="179">
        <v>20</v>
      </c>
      <c r="L57" s="180">
        <v>13</v>
      </c>
      <c r="M57" s="178">
        <v>6</v>
      </c>
      <c r="N57" s="180">
        <v>5</v>
      </c>
      <c r="O57" s="178">
        <v>1</v>
      </c>
      <c r="P57" s="179">
        <v>0</v>
      </c>
      <c r="Q57" s="180">
        <v>20</v>
      </c>
    </row>
    <row r="58" spans="1:17" ht="15.75">
      <c r="A58" s="151" t="s">
        <v>241</v>
      </c>
      <c r="B58" s="178">
        <v>60</v>
      </c>
      <c r="C58" s="179">
        <v>43</v>
      </c>
      <c r="D58" s="180">
        <v>118</v>
      </c>
      <c r="E58" s="178">
        <v>9</v>
      </c>
      <c r="F58" s="180">
        <v>13</v>
      </c>
      <c r="G58" s="178">
        <v>10</v>
      </c>
      <c r="H58" s="179">
        <v>12</v>
      </c>
      <c r="I58" s="180">
        <v>538</v>
      </c>
      <c r="J58" s="178">
        <v>55</v>
      </c>
      <c r="K58" s="179">
        <v>19</v>
      </c>
      <c r="L58" s="180">
        <v>72</v>
      </c>
      <c r="M58" s="178">
        <v>11</v>
      </c>
      <c r="N58" s="180">
        <v>7</v>
      </c>
      <c r="O58" s="178">
        <v>6</v>
      </c>
      <c r="P58" s="179">
        <v>9</v>
      </c>
      <c r="Q58" s="180">
        <v>94</v>
      </c>
    </row>
    <row r="59" spans="1:17" ht="15.75">
      <c r="A59" s="147" t="s">
        <v>242</v>
      </c>
      <c r="B59" s="178">
        <v>51</v>
      </c>
      <c r="C59" s="179">
        <v>9</v>
      </c>
      <c r="D59" s="180">
        <v>38</v>
      </c>
      <c r="E59" s="178">
        <v>12</v>
      </c>
      <c r="F59" s="180">
        <v>3</v>
      </c>
      <c r="G59" s="178">
        <v>5</v>
      </c>
      <c r="H59" s="179">
        <v>2</v>
      </c>
      <c r="I59" s="180">
        <v>12</v>
      </c>
      <c r="J59" s="178">
        <v>29</v>
      </c>
      <c r="K59" s="179">
        <v>0</v>
      </c>
      <c r="L59" s="180">
        <v>34</v>
      </c>
      <c r="M59" s="178">
        <v>7</v>
      </c>
      <c r="N59" s="180">
        <v>11</v>
      </c>
      <c r="O59" s="178">
        <v>9</v>
      </c>
      <c r="P59" s="179">
        <v>3</v>
      </c>
      <c r="Q59" s="180">
        <v>65</v>
      </c>
    </row>
    <row r="60" spans="1:17" ht="15.75">
      <c r="A60" s="151" t="s">
        <v>243</v>
      </c>
      <c r="B60" s="178">
        <v>77</v>
      </c>
      <c r="C60" s="179">
        <v>5</v>
      </c>
      <c r="D60" s="180">
        <v>175</v>
      </c>
      <c r="E60" s="178">
        <v>24</v>
      </c>
      <c r="F60" s="180">
        <v>5</v>
      </c>
      <c r="G60" s="178">
        <v>24</v>
      </c>
      <c r="H60" s="179">
        <v>5</v>
      </c>
      <c r="I60" s="180">
        <v>195</v>
      </c>
      <c r="J60" s="178">
        <v>87</v>
      </c>
      <c r="K60" s="179">
        <v>5</v>
      </c>
      <c r="L60" s="180">
        <v>212</v>
      </c>
      <c r="M60" s="178">
        <v>21</v>
      </c>
      <c r="N60" s="180">
        <v>9</v>
      </c>
      <c r="O60" s="178">
        <v>15</v>
      </c>
      <c r="P60" s="179">
        <v>7</v>
      </c>
      <c r="Q60" s="180">
        <v>205</v>
      </c>
    </row>
    <row r="61" spans="1:17" ht="15.75">
      <c r="A61" s="147" t="s">
        <v>244</v>
      </c>
      <c r="B61" s="178">
        <v>55</v>
      </c>
      <c r="C61" s="179">
        <v>8</v>
      </c>
      <c r="D61" s="180">
        <v>58</v>
      </c>
      <c r="E61" s="178">
        <v>18</v>
      </c>
      <c r="F61" s="180">
        <v>3</v>
      </c>
      <c r="G61" s="178">
        <v>9</v>
      </c>
      <c r="H61" s="179">
        <v>7</v>
      </c>
      <c r="I61" s="180">
        <v>88</v>
      </c>
      <c r="J61" s="178">
        <v>42</v>
      </c>
      <c r="K61" s="179">
        <v>5</v>
      </c>
      <c r="L61" s="180">
        <v>51</v>
      </c>
      <c r="M61" s="178">
        <v>13</v>
      </c>
      <c r="N61" s="180">
        <v>7</v>
      </c>
      <c r="O61" s="178">
        <v>10</v>
      </c>
      <c r="P61" s="179">
        <v>4</v>
      </c>
      <c r="Q61" s="180">
        <v>53</v>
      </c>
    </row>
    <row r="62" spans="1:17" ht="15.75">
      <c r="A62" s="151" t="s">
        <v>245</v>
      </c>
      <c r="B62" s="178">
        <v>181</v>
      </c>
      <c r="C62" s="179">
        <v>9</v>
      </c>
      <c r="D62" s="180">
        <v>229</v>
      </c>
      <c r="E62" s="178">
        <v>46</v>
      </c>
      <c r="F62" s="180">
        <v>9</v>
      </c>
      <c r="G62" s="178">
        <v>19</v>
      </c>
      <c r="H62" s="179">
        <v>9</v>
      </c>
      <c r="I62" s="180">
        <v>56</v>
      </c>
      <c r="J62" s="178">
        <v>140</v>
      </c>
      <c r="K62" s="179">
        <v>4</v>
      </c>
      <c r="L62" s="180">
        <v>183</v>
      </c>
      <c r="M62" s="178">
        <v>31</v>
      </c>
      <c r="N62" s="180">
        <v>14</v>
      </c>
      <c r="O62" s="178">
        <v>17</v>
      </c>
      <c r="P62" s="179">
        <v>10</v>
      </c>
      <c r="Q62" s="180">
        <v>94</v>
      </c>
    </row>
    <row r="63" spans="1:17" ht="15.75">
      <c r="A63" s="147" t="s">
        <v>246</v>
      </c>
      <c r="B63" s="178">
        <v>220</v>
      </c>
      <c r="C63" s="179">
        <v>8</v>
      </c>
      <c r="D63" s="180">
        <v>176</v>
      </c>
      <c r="E63" s="178">
        <v>64</v>
      </c>
      <c r="F63" s="180">
        <v>9</v>
      </c>
      <c r="G63" s="178">
        <v>53</v>
      </c>
      <c r="H63" s="179">
        <v>13</v>
      </c>
      <c r="I63" s="180">
        <v>340</v>
      </c>
      <c r="J63" s="178">
        <v>164</v>
      </c>
      <c r="K63" s="179">
        <v>5</v>
      </c>
      <c r="L63" s="180">
        <v>209</v>
      </c>
      <c r="M63" s="178">
        <v>75</v>
      </c>
      <c r="N63" s="180">
        <v>10</v>
      </c>
      <c r="O63" s="178">
        <v>43</v>
      </c>
      <c r="P63" s="179">
        <v>9</v>
      </c>
      <c r="Q63" s="180">
        <v>226</v>
      </c>
    </row>
    <row r="64" spans="1:17" ht="15.75">
      <c r="A64" s="151" t="s">
        <v>247</v>
      </c>
      <c r="B64" s="178">
        <v>34</v>
      </c>
      <c r="C64" s="179">
        <v>4</v>
      </c>
      <c r="D64" s="180">
        <v>8</v>
      </c>
      <c r="E64" s="178">
        <v>5</v>
      </c>
      <c r="F64" s="180">
        <v>0</v>
      </c>
      <c r="G64" s="178">
        <v>6</v>
      </c>
      <c r="H64" s="179">
        <v>1</v>
      </c>
      <c r="I64" s="180">
        <v>867</v>
      </c>
      <c r="J64" s="178">
        <v>19</v>
      </c>
      <c r="K64" s="179">
        <v>2</v>
      </c>
      <c r="L64" s="180">
        <v>10</v>
      </c>
      <c r="M64" s="178">
        <v>5</v>
      </c>
      <c r="N64" s="180">
        <v>2</v>
      </c>
      <c r="O64" s="178">
        <v>5</v>
      </c>
      <c r="P64" s="179">
        <v>2</v>
      </c>
      <c r="Q64" s="180">
        <v>13</v>
      </c>
    </row>
    <row r="65" spans="1:17" ht="15.75">
      <c r="A65" s="147" t="s">
        <v>248</v>
      </c>
      <c r="B65" s="178">
        <v>20</v>
      </c>
      <c r="C65" s="179">
        <v>4</v>
      </c>
      <c r="D65" s="180">
        <v>23</v>
      </c>
      <c r="E65" s="178">
        <v>10</v>
      </c>
      <c r="F65" s="180">
        <v>9</v>
      </c>
      <c r="G65" s="178">
        <v>0</v>
      </c>
      <c r="H65" s="179">
        <v>9</v>
      </c>
      <c r="I65" s="180">
        <v>25</v>
      </c>
      <c r="J65" s="178">
        <v>29</v>
      </c>
      <c r="K65" s="179">
        <v>4</v>
      </c>
      <c r="L65" s="180">
        <v>15</v>
      </c>
      <c r="M65" s="178">
        <v>1</v>
      </c>
      <c r="N65" s="180">
        <v>12</v>
      </c>
      <c r="O65" s="178">
        <v>3</v>
      </c>
      <c r="P65" s="179">
        <v>2</v>
      </c>
      <c r="Q65" s="180">
        <v>19</v>
      </c>
    </row>
    <row r="66" spans="1:17" ht="15.75">
      <c r="A66" s="151" t="s">
        <v>249</v>
      </c>
      <c r="B66" s="178">
        <v>107</v>
      </c>
      <c r="C66" s="179">
        <v>6</v>
      </c>
      <c r="D66" s="180">
        <v>130</v>
      </c>
      <c r="E66" s="178">
        <v>24</v>
      </c>
      <c r="F66" s="180">
        <v>8</v>
      </c>
      <c r="G66" s="178">
        <v>10</v>
      </c>
      <c r="H66" s="179">
        <v>10</v>
      </c>
      <c r="I66" s="180">
        <v>60</v>
      </c>
      <c r="J66" s="178">
        <v>92</v>
      </c>
      <c r="K66" s="179">
        <v>2</v>
      </c>
      <c r="L66" s="180">
        <v>109</v>
      </c>
      <c r="M66" s="178">
        <v>14</v>
      </c>
      <c r="N66" s="180">
        <v>12</v>
      </c>
      <c r="O66" s="178">
        <v>11</v>
      </c>
      <c r="P66" s="179">
        <v>6</v>
      </c>
      <c r="Q66" s="180">
        <v>371</v>
      </c>
    </row>
    <row r="67" spans="1:17" ht="15.75">
      <c r="A67" s="147" t="s">
        <v>250</v>
      </c>
      <c r="B67" s="178">
        <v>215</v>
      </c>
      <c r="C67" s="179">
        <v>22</v>
      </c>
      <c r="D67" s="180">
        <v>504</v>
      </c>
      <c r="E67" s="178">
        <v>52</v>
      </c>
      <c r="F67" s="180">
        <v>16</v>
      </c>
      <c r="G67" s="178">
        <v>28</v>
      </c>
      <c r="H67" s="179">
        <v>9</v>
      </c>
      <c r="I67" s="180">
        <v>386</v>
      </c>
      <c r="J67" s="178">
        <v>193</v>
      </c>
      <c r="K67" s="179">
        <v>12</v>
      </c>
      <c r="L67" s="180">
        <v>362</v>
      </c>
      <c r="M67" s="178">
        <v>42</v>
      </c>
      <c r="N67" s="180">
        <v>15</v>
      </c>
      <c r="O67" s="178">
        <v>21</v>
      </c>
      <c r="P67" s="179">
        <v>9</v>
      </c>
      <c r="Q67" s="180">
        <v>190</v>
      </c>
    </row>
    <row r="68" spans="1:17" ht="15.75">
      <c r="A68" s="151" t="s">
        <v>251</v>
      </c>
      <c r="B68" s="178">
        <v>68</v>
      </c>
      <c r="C68" s="179">
        <v>13</v>
      </c>
      <c r="D68" s="180">
        <v>89</v>
      </c>
      <c r="E68" s="178">
        <v>13</v>
      </c>
      <c r="F68" s="180">
        <v>14</v>
      </c>
      <c r="G68" s="178">
        <v>11</v>
      </c>
      <c r="H68" s="179">
        <v>10</v>
      </c>
      <c r="I68" s="180">
        <v>111</v>
      </c>
      <c r="J68" s="178">
        <v>61</v>
      </c>
      <c r="K68" s="179">
        <v>1</v>
      </c>
      <c r="L68" s="180">
        <v>129</v>
      </c>
      <c r="M68" s="178">
        <v>3</v>
      </c>
      <c r="N68" s="180">
        <v>16</v>
      </c>
      <c r="O68" s="178">
        <v>13</v>
      </c>
      <c r="P68" s="179">
        <v>12</v>
      </c>
      <c r="Q68" s="180">
        <v>78</v>
      </c>
    </row>
    <row r="69" spans="1:17" ht="15.75">
      <c r="A69" s="147" t="s">
        <v>252</v>
      </c>
      <c r="B69" s="178">
        <v>181</v>
      </c>
      <c r="C69" s="179">
        <v>7</v>
      </c>
      <c r="D69" s="180">
        <v>114</v>
      </c>
      <c r="E69" s="178">
        <v>35</v>
      </c>
      <c r="F69" s="180">
        <v>11</v>
      </c>
      <c r="G69" s="178">
        <v>25</v>
      </c>
      <c r="H69" s="179">
        <v>7</v>
      </c>
      <c r="I69" s="180">
        <v>192</v>
      </c>
      <c r="J69" s="178">
        <v>147</v>
      </c>
      <c r="K69" s="179">
        <v>8</v>
      </c>
      <c r="L69" s="180">
        <v>78</v>
      </c>
      <c r="M69" s="178">
        <v>31</v>
      </c>
      <c r="N69" s="180">
        <v>9</v>
      </c>
      <c r="O69" s="178">
        <v>27</v>
      </c>
      <c r="P69" s="179">
        <v>4</v>
      </c>
      <c r="Q69" s="180">
        <v>57</v>
      </c>
    </row>
    <row r="70" spans="1:17" ht="15.75">
      <c r="A70" s="151" t="s">
        <v>253</v>
      </c>
      <c r="B70" s="178">
        <v>13</v>
      </c>
      <c r="C70" s="179">
        <v>1</v>
      </c>
      <c r="D70" s="180">
        <v>23</v>
      </c>
      <c r="E70" s="178">
        <v>0</v>
      </c>
      <c r="F70" s="180">
        <v>0</v>
      </c>
      <c r="G70" s="178">
        <v>1</v>
      </c>
      <c r="H70" s="179">
        <v>0</v>
      </c>
      <c r="I70" s="180">
        <v>11</v>
      </c>
      <c r="J70" s="178">
        <v>8</v>
      </c>
      <c r="K70" s="179">
        <v>1</v>
      </c>
      <c r="L70" s="180">
        <v>14</v>
      </c>
      <c r="M70" s="178">
        <v>3</v>
      </c>
      <c r="N70" s="180">
        <v>1</v>
      </c>
      <c r="O70" s="178">
        <v>0</v>
      </c>
      <c r="P70" s="179">
        <v>0</v>
      </c>
      <c r="Q70" s="180">
        <v>5</v>
      </c>
    </row>
    <row r="71" spans="1:17" ht="15.75">
      <c r="A71" s="147" t="s">
        <v>254</v>
      </c>
      <c r="B71" s="178">
        <v>271</v>
      </c>
      <c r="C71" s="179">
        <v>14</v>
      </c>
      <c r="D71" s="180">
        <v>177</v>
      </c>
      <c r="E71" s="178">
        <v>38</v>
      </c>
      <c r="F71" s="180">
        <v>3</v>
      </c>
      <c r="G71" s="178">
        <v>24</v>
      </c>
      <c r="H71" s="179">
        <v>1</v>
      </c>
      <c r="I71" s="180">
        <v>74</v>
      </c>
      <c r="J71" s="178">
        <v>211</v>
      </c>
      <c r="K71" s="179">
        <v>6</v>
      </c>
      <c r="L71" s="180">
        <v>166</v>
      </c>
      <c r="M71" s="178">
        <v>23</v>
      </c>
      <c r="N71" s="180">
        <v>4</v>
      </c>
      <c r="O71" s="178">
        <v>19</v>
      </c>
      <c r="P71" s="179">
        <v>0</v>
      </c>
      <c r="Q71" s="180">
        <v>104</v>
      </c>
    </row>
    <row r="72" spans="1:17" ht="15.75">
      <c r="A72" s="151" t="s">
        <v>255</v>
      </c>
      <c r="B72" s="178">
        <v>53</v>
      </c>
      <c r="C72" s="179">
        <v>5</v>
      </c>
      <c r="D72" s="180">
        <v>70</v>
      </c>
      <c r="E72" s="178">
        <v>16</v>
      </c>
      <c r="F72" s="180">
        <v>7</v>
      </c>
      <c r="G72" s="178">
        <v>18</v>
      </c>
      <c r="H72" s="179">
        <v>7</v>
      </c>
      <c r="I72" s="180">
        <v>36</v>
      </c>
      <c r="J72" s="178">
        <v>29</v>
      </c>
      <c r="K72" s="179">
        <v>1</v>
      </c>
      <c r="L72" s="180">
        <v>52</v>
      </c>
      <c r="M72" s="178">
        <v>19</v>
      </c>
      <c r="N72" s="180">
        <v>9</v>
      </c>
      <c r="O72" s="178">
        <v>16</v>
      </c>
      <c r="P72" s="179">
        <v>8</v>
      </c>
      <c r="Q72" s="180">
        <v>37</v>
      </c>
    </row>
    <row r="73" spans="1:17" ht="15.75">
      <c r="A73" s="147" t="s">
        <v>256</v>
      </c>
      <c r="B73" s="178">
        <v>143</v>
      </c>
      <c r="C73" s="179">
        <v>18</v>
      </c>
      <c r="D73" s="180">
        <v>96</v>
      </c>
      <c r="E73" s="178">
        <v>26</v>
      </c>
      <c r="F73" s="180">
        <v>14</v>
      </c>
      <c r="G73" s="178">
        <v>21</v>
      </c>
      <c r="H73" s="179">
        <v>5</v>
      </c>
      <c r="I73" s="180">
        <v>80</v>
      </c>
      <c r="J73" s="178">
        <v>111</v>
      </c>
      <c r="K73" s="179">
        <v>16</v>
      </c>
      <c r="L73" s="180">
        <v>107</v>
      </c>
      <c r="M73" s="178">
        <v>29</v>
      </c>
      <c r="N73" s="180">
        <v>8</v>
      </c>
      <c r="O73" s="178">
        <v>12</v>
      </c>
      <c r="P73" s="179">
        <v>10</v>
      </c>
      <c r="Q73" s="180">
        <v>82</v>
      </c>
    </row>
    <row r="74" spans="1:17" ht="15.75">
      <c r="A74" s="151" t="s">
        <v>257</v>
      </c>
      <c r="B74" s="178">
        <v>64</v>
      </c>
      <c r="C74" s="179">
        <v>4</v>
      </c>
      <c r="D74" s="180">
        <v>60</v>
      </c>
      <c r="E74" s="178">
        <v>6</v>
      </c>
      <c r="F74" s="180">
        <v>9</v>
      </c>
      <c r="G74" s="178">
        <v>3</v>
      </c>
      <c r="H74" s="179">
        <v>4</v>
      </c>
      <c r="I74" s="180">
        <v>457</v>
      </c>
      <c r="J74" s="178">
        <v>54</v>
      </c>
      <c r="K74" s="179">
        <v>7</v>
      </c>
      <c r="L74" s="180">
        <v>59</v>
      </c>
      <c r="M74" s="178">
        <v>5</v>
      </c>
      <c r="N74" s="180">
        <v>8</v>
      </c>
      <c r="O74" s="178">
        <v>8</v>
      </c>
      <c r="P74" s="179">
        <v>7</v>
      </c>
      <c r="Q74" s="180">
        <v>113</v>
      </c>
    </row>
    <row r="75" spans="1:17" ht="15.75">
      <c r="A75" s="147" t="s">
        <v>258</v>
      </c>
      <c r="B75" s="178">
        <v>95</v>
      </c>
      <c r="C75" s="179">
        <v>3</v>
      </c>
      <c r="D75" s="180">
        <v>200</v>
      </c>
      <c r="E75" s="178">
        <v>28</v>
      </c>
      <c r="F75" s="180">
        <v>8</v>
      </c>
      <c r="G75" s="178">
        <v>15</v>
      </c>
      <c r="H75" s="179">
        <v>4</v>
      </c>
      <c r="I75" s="180">
        <v>126</v>
      </c>
      <c r="J75" s="178">
        <v>86</v>
      </c>
      <c r="K75" s="179">
        <v>3</v>
      </c>
      <c r="L75" s="180">
        <v>287</v>
      </c>
      <c r="M75" s="178">
        <v>18</v>
      </c>
      <c r="N75" s="180">
        <v>6</v>
      </c>
      <c r="O75" s="178">
        <v>10</v>
      </c>
      <c r="P75" s="179">
        <v>4</v>
      </c>
      <c r="Q75" s="180">
        <v>120</v>
      </c>
    </row>
    <row r="76" spans="1:17" ht="15.75">
      <c r="A76" s="151" t="s">
        <v>259</v>
      </c>
      <c r="B76" s="178">
        <v>82</v>
      </c>
      <c r="C76" s="179">
        <v>13</v>
      </c>
      <c r="D76" s="180">
        <v>56</v>
      </c>
      <c r="E76" s="178">
        <v>13</v>
      </c>
      <c r="F76" s="180">
        <v>8</v>
      </c>
      <c r="G76" s="178">
        <v>18</v>
      </c>
      <c r="H76" s="179">
        <v>9</v>
      </c>
      <c r="I76" s="180">
        <v>314</v>
      </c>
      <c r="J76" s="178">
        <v>86</v>
      </c>
      <c r="K76" s="179">
        <v>9</v>
      </c>
      <c r="L76" s="180">
        <v>56</v>
      </c>
      <c r="M76" s="178">
        <v>17</v>
      </c>
      <c r="N76" s="180">
        <v>8</v>
      </c>
      <c r="O76" s="178">
        <v>16</v>
      </c>
      <c r="P76" s="179">
        <v>11</v>
      </c>
      <c r="Q76" s="180">
        <v>42</v>
      </c>
    </row>
    <row r="77" spans="1:17" ht="15.75">
      <c r="A77" s="147" t="s">
        <v>260</v>
      </c>
      <c r="B77" s="178">
        <v>8</v>
      </c>
      <c r="C77" s="179">
        <v>1</v>
      </c>
      <c r="D77" s="180">
        <v>10</v>
      </c>
      <c r="E77" s="178">
        <v>4</v>
      </c>
      <c r="F77" s="180">
        <v>1</v>
      </c>
      <c r="G77" s="178">
        <v>1</v>
      </c>
      <c r="H77" s="179">
        <v>1</v>
      </c>
      <c r="I77" s="180">
        <v>5</v>
      </c>
      <c r="J77" s="178">
        <v>12</v>
      </c>
      <c r="K77" s="179">
        <v>2</v>
      </c>
      <c r="L77" s="180">
        <v>16</v>
      </c>
      <c r="M77" s="178">
        <v>2</v>
      </c>
      <c r="N77" s="180">
        <v>3</v>
      </c>
      <c r="O77" s="178">
        <v>1</v>
      </c>
      <c r="P77" s="179">
        <v>2</v>
      </c>
      <c r="Q77" s="180">
        <v>9</v>
      </c>
    </row>
    <row r="78" spans="1:17" ht="15.75">
      <c r="A78" s="151" t="s">
        <v>261</v>
      </c>
      <c r="B78" s="178">
        <v>46</v>
      </c>
      <c r="C78" s="179">
        <v>4</v>
      </c>
      <c r="D78" s="180">
        <v>63</v>
      </c>
      <c r="E78" s="178">
        <v>5</v>
      </c>
      <c r="F78" s="180">
        <v>1</v>
      </c>
      <c r="G78" s="178">
        <v>10</v>
      </c>
      <c r="H78" s="179">
        <v>5</v>
      </c>
      <c r="I78" s="180">
        <v>232</v>
      </c>
      <c r="J78" s="178">
        <v>40</v>
      </c>
      <c r="K78" s="179">
        <v>0</v>
      </c>
      <c r="L78" s="180">
        <v>72</v>
      </c>
      <c r="M78" s="178">
        <v>9</v>
      </c>
      <c r="N78" s="180">
        <v>5</v>
      </c>
      <c r="O78" s="178">
        <v>6</v>
      </c>
      <c r="P78" s="179">
        <v>2</v>
      </c>
      <c r="Q78" s="180">
        <v>46</v>
      </c>
    </row>
    <row r="79" spans="1:17" ht="15.75">
      <c r="A79" s="147" t="s">
        <v>262</v>
      </c>
      <c r="B79" s="178">
        <v>33</v>
      </c>
      <c r="C79" s="179">
        <v>4</v>
      </c>
      <c r="D79" s="180">
        <v>9</v>
      </c>
      <c r="E79" s="178">
        <v>15</v>
      </c>
      <c r="F79" s="180">
        <v>0</v>
      </c>
      <c r="G79" s="178">
        <v>10</v>
      </c>
      <c r="H79" s="179">
        <v>3</v>
      </c>
      <c r="I79" s="180">
        <v>11</v>
      </c>
      <c r="J79" s="178">
        <v>32</v>
      </c>
      <c r="K79" s="179">
        <v>2</v>
      </c>
      <c r="L79" s="180">
        <v>17</v>
      </c>
      <c r="M79" s="178">
        <v>8</v>
      </c>
      <c r="N79" s="180">
        <v>4</v>
      </c>
      <c r="O79" s="178">
        <v>2</v>
      </c>
      <c r="P79" s="179">
        <v>0</v>
      </c>
      <c r="Q79" s="180">
        <v>13</v>
      </c>
    </row>
    <row r="80" spans="1:17" ht="15.75">
      <c r="A80" s="151" t="s">
        <v>263</v>
      </c>
      <c r="B80" s="178">
        <v>91</v>
      </c>
      <c r="C80" s="179">
        <v>1</v>
      </c>
      <c r="D80" s="180">
        <v>43</v>
      </c>
      <c r="E80" s="178">
        <v>8</v>
      </c>
      <c r="F80" s="180">
        <v>1</v>
      </c>
      <c r="G80" s="178">
        <v>3</v>
      </c>
      <c r="H80" s="179">
        <v>0</v>
      </c>
      <c r="I80" s="180">
        <v>4</v>
      </c>
      <c r="J80" s="178">
        <v>64</v>
      </c>
      <c r="K80" s="179">
        <v>2</v>
      </c>
      <c r="L80" s="180">
        <v>24</v>
      </c>
      <c r="M80" s="178">
        <v>7</v>
      </c>
      <c r="N80" s="180">
        <v>1</v>
      </c>
      <c r="O80" s="178">
        <v>13</v>
      </c>
      <c r="P80" s="179">
        <v>1</v>
      </c>
      <c r="Q80" s="180">
        <v>15</v>
      </c>
    </row>
    <row r="81" spans="1:17" ht="15.75">
      <c r="A81" s="147" t="s">
        <v>264</v>
      </c>
      <c r="B81" s="178">
        <v>71</v>
      </c>
      <c r="C81" s="179">
        <v>7</v>
      </c>
      <c r="D81" s="180">
        <v>19</v>
      </c>
      <c r="E81" s="178">
        <v>5</v>
      </c>
      <c r="F81" s="180">
        <v>2</v>
      </c>
      <c r="G81" s="178">
        <v>2</v>
      </c>
      <c r="H81" s="179">
        <v>2</v>
      </c>
      <c r="I81" s="180">
        <v>7</v>
      </c>
      <c r="J81" s="178">
        <v>55</v>
      </c>
      <c r="K81" s="179">
        <v>2</v>
      </c>
      <c r="L81" s="180">
        <v>27</v>
      </c>
      <c r="M81" s="178">
        <v>3</v>
      </c>
      <c r="N81" s="180">
        <v>4</v>
      </c>
      <c r="O81" s="178">
        <v>1</v>
      </c>
      <c r="P81" s="179">
        <v>0</v>
      </c>
      <c r="Q81" s="180">
        <v>9</v>
      </c>
    </row>
    <row r="82" spans="1:17" ht="15.75">
      <c r="A82" s="151" t="s">
        <v>265</v>
      </c>
      <c r="B82" s="178">
        <v>11</v>
      </c>
      <c r="C82" s="179">
        <v>0</v>
      </c>
      <c r="D82" s="180">
        <v>31</v>
      </c>
      <c r="E82" s="178">
        <v>2</v>
      </c>
      <c r="F82" s="180">
        <v>7</v>
      </c>
      <c r="G82" s="178">
        <v>9</v>
      </c>
      <c r="H82" s="179">
        <v>3</v>
      </c>
      <c r="I82" s="180">
        <v>21</v>
      </c>
      <c r="J82" s="178">
        <v>22</v>
      </c>
      <c r="K82" s="179">
        <v>0</v>
      </c>
      <c r="L82" s="180">
        <v>51</v>
      </c>
      <c r="M82" s="178">
        <v>6</v>
      </c>
      <c r="N82" s="180">
        <v>1</v>
      </c>
      <c r="O82" s="178">
        <v>12</v>
      </c>
      <c r="P82" s="179">
        <v>4</v>
      </c>
      <c r="Q82" s="180">
        <v>35</v>
      </c>
    </row>
    <row r="83" spans="1:17" ht="15.75">
      <c r="A83" s="147" t="s">
        <v>266</v>
      </c>
      <c r="B83" s="178">
        <v>3</v>
      </c>
      <c r="C83" s="179">
        <v>4</v>
      </c>
      <c r="D83" s="180">
        <v>20</v>
      </c>
      <c r="E83" s="178">
        <v>0</v>
      </c>
      <c r="F83" s="180">
        <v>2</v>
      </c>
      <c r="G83" s="178">
        <v>1</v>
      </c>
      <c r="H83" s="179">
        <v>0</v>
      </c>
      <c r="I83" s="180">
        <v>29</v>
      </c>
      <c r="J83" s="178">
        <v>9</v>
      </c>
      <c r="K83" s="179">
        <v>2</v>
      </c>
      <c r="L83" s="180">
        <v>18</v>
      </c>
      <c r="M83" s="178">
        <v>1</v>
      </c>
      <c r="N83" s="180">
        <v>0</v>
      </c>
      <c r="O83" s="178">
        <v>0</v>
      </c>
      <c r="P83" s="179">
        <v>1</v>
      </c>
      <c r="Q83" s="180">
        <v>13</v>
      </c>
    </row>
    <row r="84" spans="1:17" ht="15.75">
      <c r="A84" s="151" t="s">
        <v>267</v>
      </c>
      <c r="B84" s="178">
        <v>27</v>
      </c>
      <c r="C84" s="179">
        <v>1</v>
      </c>
      <c r="D84" s="180">
        <v>38</v>
      </c>
      <c r="E84" s="178">
        <v>7</v>
      </c>
      <c r="F84" s="180">
        <v>0</v>
      </c>
      <c r="G84" s="178">
        <v>2</v>
      </c>
      <c r="H84" s="179">
        <v>0</v>
      </c>
      <c r="I84" s="180">
        <v>25</v>
      </c>
      <c r="J84" s="178">
        <v>16</v>
      </c>
      <c r="K84" s="179">
        <v>1</v>
      </c>
      <c r="L84" s="180">
        <v>36</v>
      </c>
      <c r="M84" s="178">
        <v>2</v>
      </c>
      <c r="N84" s="180">
        <v>0</v>
      </c>
      <c r="O84" s="178">
        <v>3</v>
      </c>
      <c r="P84" s="179">
        <v>0</v>
      </c>
      <c r="Q84" s="180">
        <v>69</v>
      </c>
    </row>
    <row r="85" spans="1:17" ht="15.75">
      <c r="A85" s="147" t="s">
        <v>268</v>
      </c>
      <c r="B85" s="178">
        <v>72</v>
      </c>
      <c r="C85" s="179">
        <v>3</v>
      </c>
      <c r="D85" s="180">
        <v>86</v>
      </c>
      <c r="E85" s="178">
        <v>13</v>
      </c>
      <c r="F85" s="180">
        <v>6</v>
      </c>
      <c r="G85" s="178">
        <v>8</v>
      </c>
      <c r="H85" s="179">
        <v>2</v>
      </c>
      <c r="I85" s="180">
        <v>25</v>
      </c>
      <c r="J85" s="178">
        <v>63</v>
      </c>
      <c r="K85" s="179">
        <v>1</v>
      </c>
      <c r="L85" s="180">
        <v>64</v>
      </c>
      <c r="M85" s="178">
        <v>8</v>
      </c>
      <c r="N85" s="180">
        <v>2</v>
      </c>
      <c r="O85" s="178">
        <v>6</v>
      </c>
      <c r="P85" s="179">
        <v>3</v>
      </c>
      <c r="Q85" s="180">
        <v>479</v>
      </c>
    </row>
    <row r="86" spans="1:17" ht="15.75">
      <c r="A86" s="151" t="s">
        <v>269</v>
      </c>
      <c r="B86" s="178">
        <v>31</v>
      </c>
      <c r="C86" s="179">
        <v>4</v>
      </c>
      <c r="D86" s="180">
        <v>27</v>
      </c>
      <c r="E86" s="178">
        <v>8</v>
      </c>
      <c r="F86" s="180">
        <v>13</v>
      </c>
      <c r="G86" s="178">
        <v>2</v>
      </c>
      <c r="H86" s="179">
        <v>3</v>
      </c>
      <c r="I86" s="180">
        <v>18</v>
      </c>
      <c r="J86" s="178">
        <v>25</v>
      </c>
      <c r="K86" s="179">
        <v>3</v>
      </c>
      <c r="L86" s="180">
        <v>38</v>
      </c>
      <c r="M86" s="178">
        <v>6</v>
      </c>
      <c r="N86" s="180">
        <v>4</v>
      </c>
      <c r="O86" s="178">
        <v>6</v>
      </c>
      <c r="P86" s="179">
        <v>15</v>
      </c>
      <c r="Q86" s="180">
        <v>44</v>
      </c>
    </row>
    <row r="87" spans="1:17" ht="15.75">
      <c r="A87" s="147" t="s">
        <v>270</v>
      </c>
      <c r="B87" s="178">
        <v>12</v>
      </c>
      <c r="C87" s="179">
        <v>5</v>
      </c>
      <c r="D87" s="180">
        <v>18</v>
      </c>
      <c r="E87" s="178">
        <v>2</v>
      </c>
      <c r="F87" s="180">
        <v>1</v>
      </c>
      <c r="G87" s="178">
        <v>2</v>
      </c>
      <c r="H87" s="179">
        <v>1</v>
      </c>
      <c r="I87" s="180">
        <v>48</v>
      </c>
      <c r="J87" s="178">
        <v>12</v>
      </c>
      <c r="K87" s="179">
        <v>3</v>
      </c>
      <c r="L87" s="180">
        <v>16</v>
      </c>
      <c r="M87" s="178">
        <v>3</v>
      </c>
      <c r="N87" s="180">
        <v>1</v>
      </c>
      <c r="O87" s="178">
        <v>0</v>
      </c>
      <c r="P87" s="179">
        <v>0</v>
      </c>
      <c r="Q87" s="180">
        <v>31</v>
      </c>
    </row>
    <row r="88" spans="1:17" ht="15.75">
      <c r="A88" s="151" t="s">
        <v>271</v>
      </c>
      <c r="B88" s="178">
        <v>74</v>
      </c>
      <c r="C88" s="179">
        <v>2</v>
      </c>
      <c r="D88" s="180">
        <v>58</v>
      </c>
      <c r="E88" s="178">
        <v>22</v>
      </c>
      <c r="F88" s="180">
        <v>6</v>
      </c>
      <c r="G88" s="178">
        <v>21</v>
      </c>
      <c r="H88" s="179">
        <v>2</v>
      </c>
      <c r="I88" s="180">
        <v>65</v>
      </c>
      <c r="J88" s="178">
        <v>55</v>
      </c>
      <c r="K88" s="179">
        <v>1</v>
      </c>
      <c r="L88" s="180">
        <v>72</v>
      </c>
      <c r="M88" s="178">
        <v>19</v>
      </c>
      <c r="N88" s="180">
        <v>3</v>
      </c>
      <c r="O88" s="178">
        <v>15</v>
      </c>
      <c r="P88" s="179">
        <v>2</v>
      </c>
      <c r="Q88" s="180">
        <v>60</v>
      </c>
    </row>
    <row r="89" spans="1:17" ht="16.5" thickBot="1">
      <c r="A89" s="155" t="s">
        <v>272</v>
      </c>
      <c r="B89" s="178">
        <v>47</v>
      </c>
      <c r="C89" s="179">
        <v>4</v>
      </c>
      <c r="D89" s="180">
        <v>68</v>
      </c>
      <c r="E89" s="178">
        <v>24</v>
      </c>
      <c r="F89" s="180">
        <v>1</v>
      </c>
      <c r="G89" s="178">
        <v>7</v>
      </c>
      <c r="H89" s="179">
        <v>1</v>
      </c>
      <c r="I89" s="180">
        <v>169</v>
      </c>
      <c r="J89" s="178">
        <v>61</v>
      </c>
      <c r="K89" s="179">
        <v>1</v>
      </c>
      <c r="L89" s="180">
        <v>53</v>
      </c>
      <c r="M89" s="178">
        <v>17</v>
      </c>
      <c r="N89" s="180">
        <v>2</v>
      </c>
      <c r="O89" s="178">
        <v>8</v>
      </c>
      <c r="P89" s="179">
        <v>1</v>
      </c>
      <c r="Q89" s="180">
        <v>53</v>
      </c>
    </row>
    <row r="90" spans="1:17" s="160" customFormat="1" ht="17.25" thickBot="1" thickTop="1">
      <c r="A90" s="156" t="s">
        <v>273</v>
      </c>
      <c r="B90" s="181">
        <f>SUM(B9:B89)</f>
        <v>26178</v>
      </c>
      <c r="C90" s="182">
        <f aca="true" t="shared" si="0" ref="C90:I90">SUM(C9:C89)</f>
        <v>974</v>
      </c>
      <c r="D90" s="183">
        <f t="shared" si="0"/>
        <v>27525</v>
      </c>
      <c r="E90" s="181">
        <f t="shared" si="0"/>
        <v>6836</v>
      </c>
      <c r="F90" s="183">
        <f t="shared" si="0"/>
        <v>1122</v>
      </c>
      <c r="G90" s="181">
        <f t="shared" si="0"/>
        <v>5990</v>
      </c>
      <c r="H90" s="182">
        <f t="shared" si="0"/>
        <v>884</v>
      </c>
      <c r="I90" s="183">
        <f t="shared" si="0"/>
        <v>16452</v>
      </c>
      <c r="J90" s="181">
        <f>SUM(J9:J89)</f>
        <v>21469</v>
      </c>
      <c r="K90" s="182">
        <f aca="true" t="shared" si="1" ref="K90:Q90">SUM(K9:K89)</f>
        <v>557</v>
      </c>
      <c r="L90" s="183">
        <f t="shared" si="1"/>
        <v>23078</v>
      </c>
      <c r="M90" s="181">
        <f t="shared" si="1"/>
        <v>7024</v>
      </c>
      <c r="N90" s="183">
        <f t="shared" si="1"/>
        <v>1175</v>
      </c>
      <c r="O90" s="181">
        <f t="shared" si="1"/>
        <v>5367</v>
      </c>
      <c r="P90" s="182">
        <f t="shared" si="1"/>
        <v>856</v>
      </c>
      <c r="Q90" s="184">
        <f t="shared" si="1"/>
        <v>20015</v>
      </c>
    </row>
    <row r="91" spans="1:17" s="166" customFormat="1" ht="16.5" thickTop="1">
      <c r="A91" s="161" t="s">
        <v>19</v>
      </c>
      <c r="B91" s="162"/>
      <c r="C91" s="163"/>
      <c r="D91" s="163"/>
      <c r="E91" s="164"/>
      <c r="F91" s="164"/>
      <c r="G91" s="164"/>
      <c r="H91" s="164"/>
      <c r="I91" s="164"/>
      <c r="J91" s="165"/>
      <c r="K91" s="165"/>
      <c r="L91" s="165"/>
      <c r="M91" s="165"/>
      <c r="N91" s="165"/>
      <c r="O91" s="165"/>
      <c r="P91" s="165"/>
      <c r="Q91" s="165"/>
    </row>
    <row r="92" spans="1:10" s="170" customFormat="1" ht="20.25">
      <c r="A92" s="167"/>
      <c r="B92" s="168"/>
      <c r="C92" s="168"/>
      <c r="D92" s="168"/>
      <c r="E92" s="168"/>
      <c r="F92" s="168"/>
      <c r="G92" s="168"/>
      <c r="H92" s="168"/>
      <c r="I92" s="168"/>
      <c r="J92" s="169"/>
    </row>
    <row r="93" spans="1:10" s="172" customFormat="1" ht="20.25">
      <c r="A93" s="171"/>
      <c r="J93" s="173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&amp;L23.07.2010&amp;CTÜRKİYE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B26" sqref="B26:C26"/>
    </sheetView>
  </sheetViews>
  <sheetFormatPr defaultColWidth="9.140625" defaultRowHeight="15"/>
  <cols>
    <col min="1" max="1" width="26.8515625" style="0" customWidth="1"/>
    <col min="8" max="10" width="11.140625" style="0" bestFit="1" customWidth="1"/>
  </cols>
  <sheetData>
    <row r="1" spans="1:7" ht="18.75" thickBot="1">
      <c r="A1" s="330" t="s">
        <v>90</v>
      </c>
      <c r="B1" s="330"/>
      <c r="C1" s="330"/>
      <c r="D1" s="330"/>
      <c r="E1" s="330"/>
      <c r="F1" s="330"/>
      <c r="G1" s="330"/>
    </row>
    <row r="4" spans="1:7" ht="18.75" customHeight="1">
      <c r="A4" s="331" t="s">
        <v>282</v>
      </c>
      <c r="B4" s="331"/>
      <c r="C4" s="331"/>
      <c r="D4" s="331"/>
      <c r="E4" s="331"/>
      <c r="F4" s="331"/>
      <c r="G4" s="331"/>
    </row>
    <row r="5" spans="2:7" ht="15.75">
      <c r="B5" s="1"/>
      <c r="C5" s="132"/>
      <c r="D5" s="132"/>
      <c r="E5" s="132"/>
      <c r="F5" s="132"/>
      <c r="G5" s="132"/>
    </row>
    <row r="6" spans="2:7" ht="15.75">
      <c r="B6" s="1"/>
      <c r="C6" s="132"/>
      <c r="D6" s="132"/>
      <c r="E6" s="132"/>
      <c r="F6" s="132"/>
      <c r="G6" s="132"/>
    </row>
    <row r="8" spans="1:7" ht="31.5" customHeight="1">
      <c r="A8" s="193"/>
      <c r="B8" s="425" t="s">
        <v>4</v>
      </c>
      <c r="C8" s="426"/>
      <c r="D8" s="425" t="s">
        <v>7</v>
      </c>
      <c r="E8" s="426"/>
      <c r="F8" s="425" t="s">
        <v>3</v>
      </c>
      <c r="G8" s="426"/>
    </row>
    <row r="9" spans="1:7" ht="31.5" customHeight="1">
      <c r="A9" s="194" t="s">
        <v>10</v>
      </c>
      <c r="B9" s="429">
        <v>20</v>
      </c>
      <c r="C9" s="430"/>
      <c r="D9" s="429">
        <v>181</v>
      </c>
      <c r="E9" s="430"/>
      <c r="F9" s="431">
        <v>201</v>
      </c>
      <c r="G9" s="432"/>
    </row>
    <row r="10" spans="1:7" ht="30">
      <c r="A10" s="195" t="s">
        <v>283</v>
      </c>
      <c r="B10" s="427">
        <v>20339203</v>
      </c>
      <c r="C10" s="428"/>
      <c r="D10" s="427">
        <v>40595500</v>
      </c>
      <c r="E10" s="428"/>
      <c r="F10" s="427">
        <v>60934703</v>
      </c>
      <c r="G10" s="428"/>
    </row>
    <row r="11" spans="1:7" ht="45">
      <c r="A11" s="196" t="s">
        <v>284</v>
      </c>
      <c r="B11" s="427">
        <v>9134903</v>
      </c>
      <c r="C11" s="428"/>
      <c r="D11" s="427">
        <v>33269700</v>
      </c>
      <c r="E11" s="428"/>
      <c r="F11" s="427">
        <v>42404603</v>
      </c>
      <c r="G11" s="428"/>
    </row>
    <row r="12" spans="1:7" ht="15">
      <c r="A12" s="197" t="s">
        <v>285</v>
      </c>
      <c r="B12" s="419">
        <f>(B11/B10)*100</f>
        <v>44.91278738896504</v>
      </c>
      <c r="C12" s="420"/>
      <c r="D12" s="419">
        <f>(D11/D10)*100</f>
        <v>81.95415748050893</v>
      </c>
      <c r="E12" s="420"/>
      <c r="F12" s="419">
        <f>(F11/F10)*100</f>
        <v>69.59023497661094</v>
      </c>
      <c r="G12" s="420"/>
    </row>
    <row r="13" spans="1:4" ht="15">
      <c r="A13" s="6" t="s">
        <v>19</v>
      </c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ht="15.75" customHeight="1"/>
    <row r="18" spans="1:7" ht="15.75" customHeight="1">
      <c r="A18" s="423" t="s">
        <v>286</v>
      </c>
      <c r="B18" s="423"/>
      <c r="C18" s="423"/>
      <c r="D18" s="423"/>
      <c r="E18" s="423"/>
      <c r="F18" s="423"/>
      <c r="G18" s="423"/>
    </row>
    <row r="19" spans="1:7" ht="15.75" customHeight="1">
      <c r="A19" s="423"/>
      <c r="B19" s="423"/>
      <c r="C19" s="423"/>
      <c r="D19" s="423"/>
      <c r="E19" s="423"/>
      <c r="F19" s="423"/>
      <c r="G19" s="423"/>
    </row>
    <row r="20" spans="1:7" ht="31.5" customHeight="1">
      <c r="A20" s="117"/>
      <c r="B20" s="117"/>
      <c r="C20" s="117"/>
      <c r="D20" s="117"/>
      <c r="E20" s="117"/>
      <c r="F20" s="117"/>
      <c r="G20" s="117"/>
    </row>
    <row r="21" spans="1:7" ht="15">
      <c r="A21" s="424"/>
      <c r="B21" s="424"/>
      <c r="C21" s="424"/>
      <c r="D21" s="424"/>
      <c r="E21" s="424"/>
      <c r="F21" s="424"/>
      <c r="G21" s="424"/>
    </row>
    <row r="22" spans="1:7" ht="15">
      <c r="A22" s="198"/>
      <c r="B22" s="425" t="s">
        <v>4</v>
      </c>
      <c r="C22" s="426"/>
      <c r="D22" s="425" t="s">
        <v>7</v>
      </c>
      <c r="E22" s="426"/>
      <c r="F22" s="425" t="s">
        <v>3</v>
      </c>
      <c r="G22" s="426"/>
    </row>
    <row r="23" spans="1:7" ht="15">
      <c r="A23" s="199" t="s">
        <v>10</v>
      </c>
      <c r="B23" s="342">
        <v>129</v>
      </c>
      <c r="C23" s="343"/>
      <c r="D23" s="342">
        <v>1124</v>
      </c>
      <c r="E23" s="343"/>
      <c r="F23" s="342">
        <v>1253</v>
      </c>
      <c r="G23" s="421"/>
    </row>
    <row r="24" spans="1:7" ht="30">
      <c r="A24" s="200" t="s">
        <v>283</v>
      </c>
      <c r="B24" s="417">
        <v>314633403</v>
      </c>
      <c r="C24" s="422"/>
      <c r="D24" s="417">
        <v>191319000</v>
      </c>
      <c r="E24" s="422"/>
      <c r="F24" s="417">
        <v>505952403</v>
      </c>
      <c r="G24" s="418"/>
    </row>
    <row r="25" spans="1:7" ht="45">
      <c r="A25" s="201" t="s">
        <v>284</v>
      </c>
      <c r="B25" s="417">
        <v>93114475</v>
      </c>
      <c r="C25" s="418"/>
      <c r="D25" s="417">
        <v>125593466</v>
      </c>
      <c r="E25" s="418"/>
      <c r="F25" s="417">
        <v>218707941</v>
      </c>
      <c r="G25" s="418"/>
    </row>
    <row r="26" spans="1:7" ht="15">
      <c r="A26" s="197" t="s">
        <v>285</v>
      </c>
      <c r="B26" s="419">
        <f>(B25/B24)*100</f>
        <v>29.594592980962037</v>
      </c>
      <c r="C26" s="420"/>
      <c r="D26" s="419">
        <f>(D25/D24)*100</f>
        <v>65.64610205991042</v>
      </c>
      <c r="E26" s="420"/>
      <c r="F26" s="419">
        <f>(F25/F24)*100</f>
        <v>43.2269793963208</v>
      </c>
      <c r="G26" s="420"/>
    </row>
    <row r="27" spans="1:4" ht="15">
      <c r="A27" s="6" t="s">
        <v>19</v>
      </c>
      <c r="B27" s="6"/>
      <c r="C27" s="6"/>
      <c r="D27" s="6"/>
    </row>
  </sheetData>
  <sheetProtection/>
  <mergeCells count="34">
    <mergeCell ref="A1:G1"/>
    <mergeCell ref="A4:G4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A18:G19"/>
    <mergeCell ref="A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</mergeCells>
  <printOptions/>
  <pageMargins left="0.7874015748031497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&amp;L23.07.2010&amp;CTÜRKİYE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6">
      <selection activeCell="E89" sqref="E89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8.8515625" style="0" customWidth="1"/>
    <col min="7" max="7" width="10.140625" style="0" bestFit="1" customWidth="1"/>
  </cols>
  <sheetData>
    <row r="1" spans="1:7" ht="19.5" customHeight="1" thickBot="1">
      <c r="A1" s="289" t="s">
        <v>127</v>
      </c>
      <c r="B1" s="289"/>
      <c r="C1" s="289"/>
      <c r="D1" s="289"/>
      <c r="E1" s="289"/>
      <c r="F1" s="289"/>
      <c r="G1" s="111"/>
    </row>
    <row r="4" spans="1:6" ht="15.75" customHeight="1">
      <c r="A4" s="436" t="s">
        <v>287</v>
      </c>
      <c r="B4" s="436"/>
      <c r="C4" s="436"/>
      <c r="D4" s="436"/>
      <c r="E4" s="436"/>
      <c r="F4" s="436"/>
    </row>
    <row r="5" spans="1:6" ht="15">
      <c r="A5" s="436"/>
      <c r="B5" s="436"/>
      <c r="C5" s="436"/>
      <c r="D5" s="436"/>
      <c r="E5" s="436"/>
      <c r="F5" s="436"/>
    </row>
    <row r="7" spans="2:5" ht="15">
      <c r="B7" s="355" t="s">
        <v>146</v>
      </c>
      <c r="C7" s="355"/>
      <c r="D7" s="355"/>
      <c r="E7" s="355"/>
    </row>
    <row r="8" spans="2:5" ht="15.75" customHeight="1">
      <c r="B8" s="202"/>
      <c r="C8" s="202"/>
      <c r="D8" s="202"/>
      <c r="E8" s="202"/>
    </row>
    <row r="9" spans="2:5" ht="15.75" customHeight="1">
      <c r="B9" s="437" t="s">
        <v>288</v>
      </c>
      <c r="C9" s="437" t="s">
        <v>289</v>
      </c>
      <c r="D9" s="437" t="s">
        <v>290</v>
      </c>
      <c r="E9" s="437" t="s">
        <v>291</v>
      </c>
    </row>
    <row r="10" spans="2:5" ht="15">
      <c r="B10" s="437"/>
      <c r="C10" s="437"/>
      <c r="D10" s="438"/>
      <c r="E10" s="438"/>
    </row>
    <row r="11" spans="2:5" ht="29.25" customHeight="1">
      <c r="B11" s="437"/>
      <c r="C11" s="437"/>
      <c r="D11" s="438"/>
      <c r="E11" s="438"/>
    </row>
    <row r="12" spans="2:5" ht="15">
      <c r="B12" s="203" t="s">
        <v>225</v>
      </c>
      <c r="C12" s="204">
        <v>88</v>
      </c>
      <c r="D12" s="205">
        <v>289024203</v>
      </c>
      <c r="E12" s="205">
        <v>81869059</v>
      </c>
    </row>
    <row r="13" spans="2:5" ht="15">
      <c r="B13" s="203" t="s">
        <v>197</v>
      </c>
      <c r="C13" s="204">
        <v>12</v>
      </c>
      <c r="D13" s="205">
        <v>3350000</v>
      </c>
      <c r="E13" s="205">
        <v>2788536</v>
      </c>
    </row>
    <row r="14" spans="2:5" ht="16.5" customHeight="1">
      <c r="B14" s="203" t="s">
        <v>226</v>
      </c>
      <c r="C14" s="204">
        <v>7</v>
      </c>
      <c r="D14" s="205">
        <v>2904200</v>
      </c>
      <c r="E14" s="205">
        <v>1004700</v>
      </c>
    </row>
    <row r="15" spans="2:5" ht="15">
      <c r="B15" s="203" t="s">
        <v>232</v>
      </c>
      <c r="C15" s="204">
        <v>5</v>
      </c>
      <c r="D15" s="205">
        <v>820000</v>
      </c>
      <c r="E15" s="205">
        <v>510280</v>
      </c>
    </row>
    <row r="16" spans="2:5" ht="15">
      <c r="B16" s="203" t="s">
        <v>207</v>
      </c>
      <c r="C16" s="204">
        <v>3</v>
      </c>
      <c r="D16" s="205">
        <v>4910000</v>
      </c>
      <c r="E16" s="205">
        <v>720150</v>
      </c>
    </row>
    <row r="17" spans="2:5" ht="15">
      <c r="B17" s="203" t="s">
        <v>218</v>
      </c>
      <c r="C17" s="204">
        <v>2</v>
      </c>
      <c r="D17" s="205">
        <v>550000</v>
      </c>
      <c r="E17" s="205">
        <v>276500</v>
      </c>
    </row>
    <row r="18" spans="2:5" ht="15">
      <c r="B18" s="203" t="s">
        <v>224</v>
      </c>
      <c r="C18" s="204">
        <v>2</v>
      </c>
      <c r="D18" s="205">
        <v>150000</v>
      </c>
      <c r="E18" s="205">
        <v>56000</v>
      </c>
    </row>
    <row r="19" spans="2:5" ht="15">
      <c r="B19" s="203" t="s">
        <v>239</v>
      </c>
      <c r="C19" s="204">
        <v>2</v>
      </c>
      <c r="D19" s="205">
        <v>1000000</v>
      </c>
      <c r="E19" s="205">
        <v>458000</v>
      </c>
    </row>
    <row r="20" spans="2:5" ht="15">
      <c r="B20" s="203" t="s">
        <v>198</v>
      </c>
      <c r="C20" s="204">
        <v>2</v>
      </c>
      <c r="D20" s="205">
        <v>800000</v>
      </c>
      <c r="E20" s="205">
        <v>275000</v>
      </c>
    </row>
    <row r="21" spans="2:5" ht="15">
      <c r="B21" s="203" t="s">
        <v>209</v>
      </c>
      <c r="C21" s="204">
        <v>1</v>
      </c>
      <c r="D21" s="205">
        <v>9775000</v>
      </c>
      <c r="E21" s="205">
        <v>4985250</v>
      </c>
    </row>
    <row r="22" spans="2:5" ht="15">
      <c r="B22" s="203" t="s">
        <v>234</v>
      </c>
      <c r="C22" s="204">
        <v>1</v>
      </c>
      <c r="D22" s="205">
        <v>100000</v>
      </c>
      <c r="E22" s="205">
        <v>40000</v>
      </c>
    </row>
    <row r="23" spans="2:5" ht="15">
      <c r="B23" s="203" t="s">
        <v>228</v>
      </c>
      <c r="C23" s="204">
        <v>1</v>
      </c>
      <c r="D23" s="205">
        <v>100000</v>
      </c>
      <c r="E23" s="205">
        <v>1000</v>
      </c>
    </row>
    <row r="24" spans="2:5" ht="15">
      <c r="B24" s="203" t="s">
        <v>212</v>
      </c>
      <c r="C24" s="204">
        <v>1</v>
      </c>
      <c r="D24" s="205">
        <v>100000</v>
      </c>
      <c r="E24" s="205">
        <v>35000</v>
      </c>
    </row>
    <row r="25" spans="2:5" ht="15">
      <c r="B25" s="203" t="s">
        <v>192</v>
      </c>
      <c r="C25" s="204">
        <v>1</v>
      </c>
      <c r="D25" s="205">
        <v>1000000</v>
      </c>
      <c r="E25" s="205">
        <v>70000</v>
      </c>
    </row>
    <row r="26" spans="2:5" ht="15">
      <c r="B26" s="274" t="s">
        <v>194</v>
      </c>
      <c r="C26" s="274">
        <v>1</v>
      </c>
      <c r="D26" s="275">
        <v>50000</v>
      </c>
      <c r="E26" s="275">
        <v>25000</v>
      </c>
    </row>
    <row r="27" spans="2:5" ht="15">
      <c r="B27" s="439" t="s">
        <v>34</v>
      </c>
      <c r="C27" s="439"/>
      <c r="D27" s="439"/>
      <c r="E27" s="279">
        <f>SUM(E12:E26)</f>
        <v>93114475</v>
      </c>
    </row>
    <row r="28" spans="2:5" ht="15" customHeight="1">
      <c r="B28" s="6" t="s">
        <v>19</v>
      </c>
      <c r="C28" s="6"/>
      <c r="D28" s="207"/>
      <c r="E28" s="207"/>
    </row>
    <row r="29" spans="2:5" ht="15">
      <c r="B29" s="206"/>
      <c r="C29" s="206"/>
      <c r="D29" s="207"/>
      <c r="E29" s="207"/>
    </row>
    <row r="30" spans="2:5" ht="15">
      <c r="B30" s="206"/>
      <c r="C30" s="206"/>
      <c r="D30" s="207"/>
      <c r="E30" s="207"/>
    </row>
    <row r="31" spans="2:5" ht="15.75" customHeight="1">
      <c r="B31" s="355" t="s">
        <v>163</v>
      </c>
      <c r="C31" s="355"/>
      <c r="D31" s="355"/>
      <c r="E31" s="355"/>
    </row>
    <row r="32" spans="2:5" ht="15">
      <c r="B32" s="208"/>
      <c r="C32" s="208"/>
      <c r="D32" s="208"/>
      <c r="E32" s="208"/>
    </row>
    <row r="33" spans="2:5" ht="15">
      <c r="B33" s="437" t="s">
        <v>288</v>
      </c>
      <c r="C33" s="437" t="s">
        <v>289</v>
      </c>
      <c r="D33" s="437" t="s">
        <v>290</v>
      </c>
      <c r="E33" s="437" t="s">
        <v>291</v>
      </c>
    </row>
    <row r="34" spans="2:5" ht="15">
      <c r="B34" s="437"/>
      <c r="C34" s="437"/>
      <c r="D34" s="438"/>
      <c r="E34" s="438"/>
    </row>
    <row r="35" spans="2:5" ht="29.25" customHeight="1">
      <c r="B35" s="437"/>
      <c r="C35" s="437"/>
      <c r="D35" s="438"/>
      <c r="E35" s="438"/>
    </row>
    <row r="36" spans="2:5" ht="15">
      <c r="B36" s="203" t="s">
        <v>225</v>
      </c>
      <c r="C36" s="204">
        <v>607</v>
      </c>
      <c r="D36" s="205">
        <v>106217689</v>
      </c>
      <c r="E36" s="205">
        <v>76182282</v>
      </c>
    </row>
    <row r="37" spans="2:5" ht="15">
      <c r="B37" s="203" t="s">
        <v>198</v>
      </c>
      <c r="C37" s="204">
        <v>144</v>
      </c>
      <c r="D37" s="205">
        <v>17295800</v>
      </c>
      <c r="E37" s="205">
        <v>9826546</v>
      </c>
    </row>
    <row r="38" spans="2:5" ht="15">
      <c r="B38" s="203" t="s">
        <v>197</v>
      </c>
      <c r="C38" s="204">
        <v>92</v>
      </c>
      <c r="D38" s="205">
        <v>12650603</v>
      </c>
      <c r="E38" s="205">
        <v>7705053</v>
      </c>
    </row>
    <row r="39" spans="2:5" ht="15">
      <c r="B39" s="203" t="s">
        <v>226</v>
      </c>
      <c r="C39" s="204">
        <v>74</v>
      </c>
      <c r="D39" s="205">
        <v>7610003</v>
      </c>
      <c r="E39" s="205">
        <v>3984276</v>
      </c>
    </row>
    <row r="40" spans="2:5" ht="15">
      <c r="B40" s="203" t="s">
        <v>239</v>
      </c>
      <c r="C40" s="204">
        <v>37</v>
      </c>
      <c r="D40" s="205">
        <v>3150001</v>
      </c>
      <c r="E40" s="205">
        <v>2013233</v>
      </c>
    </row>
    <row r="41" spans="2:5" ht="15">
      <c r="B41" s="203" t="s">
        <v>224</v>
      </c>
      <c r="C41" s="204">
        <v>19</v>
      </c>
      <c r="D41" s="205">
        <v>9890150</v>
      </c>
      <c r="E41" s="205">
        <v>7149106</v>
      </c>
    </row>
    <row r="42" spans="2:5" ht="15">
      <c r="B42" s="203" t="s">
        <v>200</v>
      </c>
      <c r="C42" s="204">
        <v>15</v>
      </c>
      <c r="D42" s="205">
        <v>3000000</v>
      </c>
      <c r="E42" s="205">
        <v>1665400</v>
      </c>
    </row>
    <row r="43" spans="2:5" ht="15">
      <c r="B43" s="203" t="s">
        <v>233</v>
      </c>
      <c r="C43" s="204">
        <v>11</v>
      </c>
      <c r="D43" s="205">
        <v>2528000</v>
      </c>
      <c r="E43" s="205">
        <v>1691500</v>
      </c>
    </row>
    <row r="44" spans="2:5" ht="15">
      <c r="B44" s="203" t="s">
        <v>222</v>
      </c>
      <c r="C44" s="204">
        <v>10</v>
      </c>
      <c r="D44" s="205">
        <v>1235000</v>
      </c>
      <c r="E44" s="205">
        <v>709000</v>
      </c>
    </row>
    <row r="45" spans="2:5" ht="15">
      <c r="B45" s="203" t="s">
        <v>218</v>
      </c>
      <c r="C45" s="204">
        <v>9</v>
      </c>
      <c r="D45" s="205">
        <v>1225550</v>
      </c>
      <c r="E45" s="205">
        <v>964477</v>
      </c>
    </row>
    <row r="46" spans="2:5" ht="15">
      <c r="B46" s="203" t="s">
        <v>192</v>
      </c>
      <c r="C46" s="204">
        <v>8</v>
      </c>
      <c r="D46" s="205">
        <v>1045001</v>
      </c>
      <c r="E46" s="205">
        <v>750920</v>
      </c>
    </row>
    <row r="47" spans="2:5" ht="16.5" customHeight="1">
      <c r="B47" s="203" t="s">
        <v>207</v>
      </c>
      <c r="C47" s="204">
        <v>8</v>
      </c>
      <c r="D47" s="205">
        <v>620005</v>
      </c>
      <c r="E47" s="205">
        <v>281720</v>
      </c>
    </row>
    <row r="48" spans="2:5" ht="15">
      <c r="B48" s="203" t="s">
        <v>232</v>
      </c>
      <c r="C48" s="204">
        <v>6</v>
      </c>
      <c r="D48" s="205">
        <v>360820</v>
      </c>
      <c r="E48" s="205">
        <v>219510</v>
      </c>
    </row>
    <row r="49" spans="2:5" ht="15">
      <c r="B49" s="203" t="s">
        <v>252</v>
      </c>
      <c r="C49" s="204">
        <v>6</v>
      </c>
      <c r="D49" s="205">
        <v>465000</v>
      </c>
      <c r="E49" s="205">
        <v>382500</v>
      </c>
    </row>
    <row r="50" spans="2:5" ht="15">
      <c r="B50" s="203" t="s">
        <v>236</v>
      </c>
      <c r="C50" s="204">
        <v>5</v>
      </c>
      <c r="D50" s="205">
        <v>1225000</v>
      </c>
      <c r="E50" s="205">
        <v>236500</v>
      </c>
    </row>
    <row r="51" spans="2:5" ht="15">
      <c r="B51" s="203" t="s">
        <v>194</v>
      </c>
      <c r="C51" s="204">
        <v>5</v>
      </c>
      <c r="D51" s="205">
        <v>2450050</v>
      </c>
      <c r="E51" s="205">
        <v>879025</v>
      </c>
    </row>
    <row r="52" spans="2:5" ht="15">
      <c r="B52" s="203" t="s">
        <v>217</v>
      </c>
      <c r="C52" s="204">
        <v>4</v>
      </c>
      <c r="D52" s="205">
        <v>345000</v>
      </c>
      <c r="E52" s="205">
        <v>126725</v>
      </c>
    </row>
    <row r="53" spans="2:5" ht="15">
      <c r="B53" s="203" t="s">
        <v>229</v>
      </c>
      <c r="C53" s="204">
        <v>4</v>
      </c>
      <c r="D53" s="205">
        <v>665000</v>
      </c>
      <c r="E53" s="205">
        <v>327000</v>
      </c>
    </row>
    <row r="54" spans="2:5" ht="15">
      <c r="B54" s="203" t="s">
        <v>223</v>
      </c>
      <c r="C54" s="204">
        <v>3</v>
      </c>
      <c r="D54" s="205">
        <v>168000</v>
      </c>
      <c r="E54" s="205">
        <v>87920</v>
      </c>
    </row>
    <row r="55" spans="2:5" ht="15">
      <c r="B55" s="203" t="s">
        <v>213</v>
      </c>
      <c r="C55" s="204">
        <v>3</v>
      </c>
      <c r="D55" s="205">
        <v>170000</v>
      </c>
      <c r="E55" s="205">
        <v>130000</v>
      </c>
    </row>
    <row r="56" spans="2:5" ht="15">
      <c r="B56" s="203" t="s">
        <v>196</v>
      </c>
      <c r="C56" s="204">
        <v>3</v>
      </c>
      <c r="D56" s="205">
        <v>300000</v>
      </c>
      <c r="E56" s="205">
        <v>210000</v>
      </c>
    </row>
    <row r="57" spans="2:5" ht="15">
      <c r="B57" s="203" t="s">
        <v>205</v>
      </c>
      <c r="C57" s="204">
        <v>3</v>
      </c>
      <c r="D57" s="205">
        <v>370000</v>
      </c>
      <c r="E57" s="205">
        <v>194500</v>
      </c>
    </row>
    <row r="58" spans="2:5" ht="15">
      <c r="B58" s="203" t="s">
        <v>268</v>
      </c>
      <c r="C58" s="204">
        <v>3</v>
      </c>
      <c r="D58" s="205">
        <v>1300000</v>
      </c>
      <c r="E58" s="205">
        <v>1300000</v>
      </c>
    </row>
    <row r="59" spans="2:5" ht="15">
      <c r="B59" s="203" t="s">
        <v>256</v>
      </c>
      <c r="C59" s="204">
        <v>3</v>
      </c>
      <c r="D59" s="205">
        <v>400000</v>
      </c>
      <c r="E59" s="205">
        <v>273250</v>
      </c>
    </row>
    <row r="60" spans="2:5" ht="15">
      <c r="B60" s="203" t="s">
        <v>250</v>
      </c>
      <c r="C60" s="204">
        <v>3</v>
      </c>
      <c r="D60" s="205">
        <v>1900000</v>
      </c>
      <c r="E60" s="205">
        <v>1652000</v>
      </c>
    </row>
    <row r="61" spans="2:5" ht="15">
      <c r="B61" s="203" t="s">
        <v>245</v>
      </c>
      <c r="C61" s="204">
        <v>3</v>
      </c>
      <c r="D61" s="205">
        <v>375000</v>
      </c>
      <c r="E61" s="205">
        <v>289250</v>
      </c>
    </row>
    <row r="62" spans="2:5" ht="15">
      <c r="B62" s="203" t="s">
        <v>259</v>
      </c>
      <c r="C62" s="204">
        <v>3</v>
      </c>
      <c r="D62" s="205">
        <v>600000</v>
      </c>
      <c r="E62" s="205">
        <v>248500</v>
      </c>
    </row>
    <row r="63" spans="2:5" ht="15">
      <c r="B63" s="203" t="s">
        <v>246</v>
      </c>
      <c r="C63" s="204">
        <v>2</v>
      </c>
      <c r="D63" s="205">
        <v>530000</v>
      </c>
      <c r="E63" s="205">
        <v>265000</v>
      </c>
    </row>
    <row r="64" spans="2:5" ht="15">
      <c r="B64" s="203" t="s">
        <v>235</v>
      </c>
      <c r="C64" s="204">
        <v>2</v>
      </c>
      <c r="D64" s="205">
        <v>3020000</v>
      </c>
      <c r="E64" s="205">
        <v>3020000</v>
      </c>
    </row>
    <row r="65" spans="2:5" ht="15">
      <c r="B65" s="203" t="s">
        <v>234</v>
      </c>
      <c r="C65" s="204">
        <v>2</v>
      </c>
      <c r="D65" s="205">
        <v>150100</v>
      </c>
      <c r="E65" s="205">
        <v>130040</v>
      </c>
    </row>
    <row r="66" spans="2:5" ht="15">
      <c r="B66" s="203" t="s">
        <v>243</v>
      </c>
      <c r="C66" s="204">
        <v>2</v>
      </c>
      <c r="D66" s="205">
        <v>550000</v>
      </c>
      <c r="E66" s="205">
        <v>400000</v>
      </c>
    </row>
    <row r="67" spans="2:5" ht="15">
      <c r="B67" s="203" t="s">
        <v>241</v>
      </c>
      <c r="C67" s="204">
        <v>2</v>
      </c>
      <c r="D67" s="205">
        <v>55000</v>
      </c>
      <c r="E67" s="205">
        <v>52500</v>
      </c>
    </row>
    <row r="68" spans="2:5" ht="15">
      <c r="B68" s="203" t="s">
        <v>211</v>
      </c>
      <c r="C68" s="204">
        <v>2</v>
      </c>
      <c r="D68" s="205">
        <v>60000</v>
      </c>
      <c r="E68" s="205">
        <v>55800</v>
      </c>
    </row>
    <row r="69" spans="2:5" ht="15">
      <c r="B69" s="203" t="s">
        <v>258</v>
      </c>
      <c r="C69" s="204">
        <v>2</v>
      </c>
      <c r="D69" s="205">
        <v>520000</v>
      </c>
      <c r="E69" s="205">
        <v>3000</v>
      </c>
    </row>
    <row r="70" spans="2:5" ht="15">
      <c r="B70" s="203" t="s">
        <v>206</v>
      </c>
      <c r="C70" s="204">
        <v>1</v>
      </c>
      <c r="D70" s="205">
        <v>30000</v>
      </c>
      <c r="E70" s="205">
        <v>29950</v>
      </c>
    </row>
    <row r="71" spans="2:5" ht="15">
      <c r="B71" s="203" t="s">
        <v>253</v>
      </c>
      <c r="C71" s="204">
        <v>1</v>
      </c>
      <c r="D71" s="205">
        <v>50000</v>
      </c>
      <c r="E71" s="205">
        <v>12500</v>
      </c>
    </row>
    <row r="72" spans="2:5" ht="15">
      <c r="B72" s="203" t="s">
        <v>255</v>
      </c>
      <c r="C72" s="204">
        <v>1</v>
      </c>
      <c r="D72" s="205">
        <v>150000</v>
      </c>
      <c r="E72" s="205">
        <v>75000</v>
      </c>
    </row>
    <row r="73" spans="2:5" ht="15">
      <c r="B73" s="203" t="s">
        <v>193</v>
      </c>
      <c r="C73" s="204">
        <v>1</v>
      </c>
      <c r="D73" s="205">
        <v>1000000</v>
      </c>
      <c r="E73" s="205">
        <v>250000</v>
      </c>
    </row>
    <row r="74" spans="2:5" ht="15">
      <c r="B74" s="203" t="s">
        <v>201</v>
      </c>
      <c r="C74" s="204">
        <v>1</v>
      </c>
      <c r="D74" s="205">
        <v>5000</v>
      </c>
      <c r="E74" s="205">
        <v>5000</v>
      </c>
    </row>
    <row r="75" spans="2:5" ht="15">
      <c r="B75" s="203" t="s">
        <v>257</v>
      </c>
      <c r="C75" s="204">
        <v>1</v>
      </c>
      <c r="D75" s="205">
        <v>150000</v>
      </c>
      <c r="E75" s="205">
        <v>114000</v>
      </c>
    </row>
    <row r="76" spans="2:5" ht="15">
      <c r="B76" s="203" t="s">
        <v>254</v>
      </c>
      <c r="C76" s="204">
        <v>1</v>
      </c>
      <c r="D76" s="205">
        <v>150000</v>
      </c>
      <c r="E76" s="205">
        <v>150000</v>
      </c>
    </row>
    <row r="77" spans="2:5" ht="15">
      <c r="B77" s="203" t="s">
        <v>216</v>
      </c>
      <c r="C77" s="204">
        <v>1</v>
      </c>
      <c r="D77" s="205">
        <v>50000</v>
      </c>
      <c r="E77" s="205">
        <v>50000</v>
      </c>
    </row>
    <row r="78" spans="2:5" ht="15">
      <c r="B78" s="203" t="s">
        <v>230</v>
      </c>
      <c r="C78" s="204">
        <v>1</v>
      </c>
      <c r="D78" s="205">
        <v>5000000</v>
      </c>
      <c r="E78" s="205">
        <v>300000</v>
      </c>
    </row>
    <row r="79" spans="2:5" ht="15">
      <c r="B79" s="203" t="s">
        <v>219</v>
      </c>
      <c r="C79" s="204">
        <v>1</v>
      </c>
      <c r="D79" s="205">
        <v>150000</v>
      </c>
      <c r="E79" s="205">
        <v>49500</v>
      </c>
    </row>
    <row r="80" spans="2:5" ht="15">
      <c r="B80" s="203" t="s">
        <v>237</v>
      </c>
      <c r="C80" s="204">
        <v>1</v>
      </c>
      <c r="D80" s="205">
        <v>10000</v>
      </c>
      <c r="E80" s="205">
        <v>1000</v>
      </c>
    </row>
    <row r="81" spans="2:5" ht="15">
      <c r="B81" s="203" t="s">
        <v>210</v>
      </c>
      <c r="C81" s="204">
        <v>1</v>
      </c>
      <c r="D81" s="205">
        <v>400000</v>
      </c>
      <c r="E81" s="205">
        <v>200000</v>
      </c>
    </row>
    <row r="82" spans="2:5" ht="15">
      <c r="B82" s="203" t="s">
        <v>267</v>
      </c>
      <c r="C82" s="204">
        <v>1</v>
      </c>
      <c r="D82" s="205">
        <v>300000</v>
      </c>
      <c r="E82" s="205">
        <v>230000</v>
      </c>
    </row>
    <row r="83" spans="2:5" ht="15">
      <c r="B83" s="203" t="s">
        <v>248</v>
      </c>
      <c r="C83" s="204">
        <v>1</v>
      </c>
      <c r="D83" s="205">
        <v>400000</v>
      </c>
      <c r="E83" s="205">
        <v>10000</v>
      </c>
    </row>
    <row r="84" spans="2:5" ht="15">
      <c r="B84" s="203" t="s">
        <v>208</v>
      </c>
      <c r="C84" s="204">
        <v>1</v>
      </c>
      <c r="D84" s="205">
        <v>50000</v>
      </c>
      <c r="E84" s="205">
        <v>32500</v>
      </c>
    </row>
    <row r="85" spans="2:5" ht="15">
      <c r="B85" s="203" t="s">
        <v>271</v>
      </c>
      <c r="C85" s="204">
        <v>1</v>
      </c>
      <c r="D85" s="205">
        <v>30000</v>
      </c>
      <c r="E85" s="205">
        <v>30000</v>
      </c>
    </row>
    <row r="86" spans="2:5" ht="15" customHeight="1">
      <c r="B86" s="203" t="s">
        <v>238</v>
      </c>
      <c r="C86" s="204">
        <v>1</v>
      </c>
      <c r="D86" s="205">
        <v>350000</v>
      </c>
      <c r="E86" s="205">
        <v>350000</v>
      </c>
    </row>
    <row r="87" spans="2:5" ht="15">
      <c r="B87" s="274" t="s">
        <v>212</v>
      </c>
      <c r="C87" s="274">
        <v>1</v>
      </c>
      <c r="D87" s="275">
        <v>300100</v>
      </c>
      <c r="E87" s="275">
        <v>150035</v>
      </c>
    </row>
    <row r="88" spans="2:5" ht="15">
      <c r="B88" s="278" t="s">
        <v>249</v>
      </c>
      <c r="C88" s="276">
        <v>1</v>
      </c>
      <c r="D88" s="277">
        <v>300000</v>
      </c>
      <c r="E88" s="277">
        <v>150000</v>
      </c>
    </row>
    <row r="89" spans="2:5" ht="15">
      <c r="B89" s="433" t="s">
        <v>34</v>
      </c>
      <c r="C89" s="434"/>
      <c r="D89" s="435"/>
      <c r="E89" s="280">
        <f>SUM(E36:E88)</f>
        <v>125596018</v>
      </c>
    </row>
  </sheetData>
  <sheetProtection/>
  <mergeCells count="14">
    <mergeCell ref="C33:C35"/>
    <mergeCell ref="D33:D35"/>
    <mergeCell ref="E33:E35"/>
    <mergeCell ref="B27:D27"/>
    <mergeCell ref="B89:D89"/>
    <mergeCell ref="A1:F1"/>
    <mergeCell ref="A4:F5"/>
    <mergeCell ref="B7:E7"/>
    <mergeCell ref="B9:B11"/>
    <mergeCell ref="C9:C11"/>
    <mergeCell ref="D9:D11"/>
    <mergeCell ref="E9:E11"/>
    <mergeCell ref="B31:E31"/>
    <mergeCell ref="B33:B35"/>
  </mergeCells>
  <printOptions/>
  <pageMargins left="0.3937007874015748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&amp;L23.07.2010&amp;CTÜRKİYE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37">
      <selection activeCell="E72" sqref="E72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7" max="7" width="11.421875" style="0" customWidth="1"/>
    <col min="9" max="9" width="20.140625" style="0" bestFit="1" customWidth="1"/>
  </cols>
  <sheetData>
    <row r="1" spans="1:7" ht="18.75" customHeight="1" thickBot="1">
      <c r="A1" s="289" t="s">
        <v>127</v>
      </c>
      <c r="B1" s="289"/>
      <c r="C1" s="289"/>
      <c r="D1" s="289"/>
      <c r="E1" s="289"/>
      <c r="F1" s="289"/>
      <c r="G1" s="289"/>
    </row>
    <row r="4" spans="2:7" ht="15.75">
      <c r="B4" s="331" t="s">
        <v>292</v>
      </c>
      <c r="C4" s="331"/>
      <c r="D4" s="331"/>
      <c r="E4" s="331"/>
      <c r="F4" s="331"/>
      <c r="G4" s="331"/>
    </row>
    <row r="7" spans="2:5" ht="15">
      <c r="B7" s="355" t="s">
        <v>146</v>
      </c>
      <c r="C7" s="355"/>
      <c r="D7" s="355"/>
      <c r="E7" s="355"/>
    </row>
    <row r="8" spans="2:5" ht="15.75" customHeight="1">
      <c r="B8" s="202"/>
      <c r="C8" s="202"/>
      <c r="D8" s="202"/>
      <c r="E8" s="202"/>
    </row>
    <row r="9" spans="2:5" ht="15.75" customHeight="1">
      <c r="B9" s="437" t="s">
        <v>293</v>
      </c>
      <c r="C9" s="437" t="s">
        <v>294</v>
      </c>
      <c r="D9" s="437" t="s">
        <v>290</v>
      </c>
      <c r="E9" s="437" t="s">
        <v>291</v>
      </c>
    </row>
    <row r="10" spans="2:5" ht="15">
      <c r="B10" s="437"/>
      <c r="C10" s="437"/>
      <c r="D10" s="438"/>
      <c r="E10" s="438"/>
    </row>
    <row r="11" spans="2:5" ht="29.25" customHeight="1">
      <c r="B11" s="437"/>
      <c r="C11" s="437"/>
      <c r="D11" s="438"/>
      <c r="E11" s="438"/>
    </row>
    <row r="12" spans="2:5" ht="15">
      <c r="B12" s="204" t="s">
        <v>295</v>
      </c>
      <c r="C12" s="204">
        <v>6</v>
      </c>
      <c r="D12" s="205">
        <v>4737803</v>
      </c>
      <c r="E12" s="205">
        <v>1052163</v>
      </c>
    </row>
    <row r="13" spans="2:5" ht="15">
      <c r="B13" s="204" t="s">
        <v>297</v>
      </c>
      <c r="C13" s="204">
        <v>3</v>
      </c>
      <c r="D13" s="205">
        <v>1776400</v>
      </c>
      <c r="E13" s="205">
        <v>474406</v>
      </c>
    </row>
    <row r="14" spans="2:5" ht="16.5" customHeight="1">
      <c r="B14" s="204" t="s">
        <v>304</v>
      </c>
      <c r="C14" s="204">
        <v>2</v>
      </c>
      <c r="D14" s="205">
        <v>1050000</v>
      </c>
      <c r="E14" s="205">
        <v>45000</v>
      </c>
    </row>
    <row r="15" spans="2:5" ht="15">
      <c r="B15" s="204" t="s">
        <v>308</v>
      </c>
      <c r="C15" s="204">
        <v>2</v>
      </c>
      <c r="D15" s="205">
        <v>300000</v>
      </c>
      <c r="E15" s="205">
        <v>2503</v>
      </c>
    </row>
    <row r="16" spans="2:5" ht="18" customHeight="1">
      <c r="B16" s="204" t="s">
        <v>298</v>
      </c>
      <c r="C16" s="204">
        <v>2</v>
      </c>
      <c r="D16" s="205">
        <v>3000000</v>
      </c>
      <c r="E16" s="205">
        <v>1110000</v>
      </c>
    </row>
    <row r="17" spans="2:5" ht="15">
      <c r="B17" s="204" t="s">
        <v>296</v>
      </c>
      <c r="C17" s="204">
        <v>2</v>
      </c>
      <c r="D17" s="205">
        <v>650000</v>
      </c>
      <c r="E17" s="205">
        <v>18500</v>
      </c>
    </row>
    <row r="18" spans="2:5" ht="15">
      <c r="B18" s="204" t="s">
        <v>305</v>
      </c>
      <c r="C18" s="204">
        <v>1</v>
      </c>
      <c r="D18" s="205">
        <v>50000</v>
      </c>
      <c r="E18" s="205">
        <v>22500</v>
      </c>
    </row>
    <row r="19" spans="2:5" ht="15">
      <c r="B19" s="440" t="s">
        <v>34</v>
      </c>
      <c r="C19" s="440"/>
      <c r="D19" s="440"/>
      <c r="E19" s="209">
        <f>SUM(E12:E18)</f>
        <v>2725072</v>
      </c>
    </row>
    <row r="20" spans="2:5" ht="15" customHeight="1">
      <c r="B20" s="206"/>
      <c r="C20" s="206"/>
      <c r="D20" s="207"/>
      <c r="E20" s="207"/>
    </row>
    <row r="21" spans="2:5" ht="15">
      <c r="B21" s="206"/>
      <c r="C21" s="206"/>
      <c r="D21" s="207"/>
      <c r="E21" s="207"/>
    </row>
    <row r="22" spans="2:5" ht="15" customHeight="1">
      <c r="B22" s="355" t="s">
        <v>163</v>
      </c>
      <c r="C22" s="355"/>
      <c r="D22" s="355"/>
      <c r="E22" s="355"/>
    </row>
    <row r="23" spans="2:5" ht="15.75" customHeight="1">
      <c r="B23" s="208"/>
      <c r="C23" s="208"/>
      <c r="D23" s="208"/>
      <c r="E23" s="208"/>
    </row>
    <row r="24" spans="2:5" ht="15">
      <c r="B24" s="437" t="s">
        <v>293</v>
      </c>
      <c r="C24" s="437" t="s">
        <v>289</v>
      </c>
      <c r="D24" s="437" t="s">
        <v>290</v>
      </c>
      <c r="E24" s="437" t="s">
        <v>291</v>
      </c>
    </row>
    <row r="25" spans="2:5" ht="45" customHeight="1">
      <c r="B25" s="437"/>
      <c r="C25" s="437"/>
      <c r="D25" s="438"/>
      <c r="E25" s="438"/>
    </row>
    <row r="26" spans="2:5" ht="15">
      <c r="B26" s="437"/>
      <c r="C26" s="437"/>
      <c r="D26" s="438"/>
      <c r="E26" s="438"/>
    </row>
    <row r="27" spans="2:5" ht="15">
      <c r="B27" s="210" t="s">
        <v>295</v>
      </c>
      <c r="C27" s="211">
        <v>23</v>
      </c>
      <c r="D27" s="212">
        <v>1336005</v>
      </c>
      <c r="E27" s="212">
        <v>517176</v>
      </c>
    </row>
    <row r="28" spans="2:5" ht="15">
      <c r="B28" s="210" t="s">
        <v>307</v>
      </c>
      <c r="C28" s="211">
        <v>22</v>
      </c>
      <c r="D28" s="212">
        <v>1990500</v>
      </c>
      <c r="E28" s="212">
        <v>1569375</v>
      </c>
    </row>
    <row r="29" spans="2:5" ht="15">
      <c r="B29" s="210" t="s">
        <v>297</v>
      </c>
      <c r="C29" s="211">
        <v>17</v>
      </c>
      <c r="D29" s="212">
        <v>5145002</v>
      </c>
      <c r="E29" s="212">
        <v>592924</v>
      </c>
    </row>
    <row r="30" spans="2:5" ht="16.5" customHeight="1">
      <c r="B30" s="210" t="s">
        <v>309</v>
      </c>
      <c r="C30" s="211">
        <v>12</v>
      </c>
      <c r="D30" s="212">
        <v>3255000</v>
      </c>
      <c r="E30" s="212">
        <v>1881700</v>
      </c>
    </row>
    <row r="31" spans="2:5" ht="14.25" customHeight="1">
      <c r="B31" s="210" t="s">
        <v>298</v>
      </c>
      <c r="C31" s="211">
        <v>11</v>
      </c>
      <c r="D31" s="212">
        <v>1045003</v>
      </c>
      <c r="E31" s="212">
        <v>440501</v>
      </c>
    </row>
    <row r="32" spans="2:5" ht="15">
      <c r="B32" s="210" t="s">
        <v>316</v>
      </c>
      <c r="C32" s="211">
        <v>7</v>
      </c>
      <c r="D32" s="212">
        <v>435000</v>
      </c>
      <c r="E32" s="212">
        <v>255800</v>
      </c>
    </row>
    <row r="33" spans="2:5" ht="15">
      <c r="B33" s="210" t="s">
        <v>308</v>
      </c>
      <c r="C33" s="211">
        <v>6</v>
      </c>
      <c r="D33" s="212">
        <v>550300</v>
      </c>
      <c r="E33" s="212">
        <v>146503</v>
      </c>
    </row>
    <row r="34" spans="2:5" ht="15">
      <c r="B34" s="210" t="s">
        <v>310</v>
      </c>
      <c r="C34" s="211">
        <v>6</v>
      </c>
      <c r="D34" s="212">
        <v>1350000</v>
      </c>
      <c r="E34" s="212">
        <v>771500</v>
      </c>
    </row>
    <row r="35" spans="2:5" ht="15">
      <c r="B35" s="210" t="s">
        <v>296</v>
      </c>
      <c r="C35" s="211">
        <v>5</v>
      </c>
      <c r="D35" s="212">
        <v>270650</v>
      </c>
      <c r="E35" s="212">
        <v>155019</v>
      </c>
    </row>
    <row r="36" spans="2:5" ht="15">
      <c r="B36" s="210" t="s">
        <v>305</v>
      </c>
      <c r="C36" s="211">
        <v>5</v>
      </c>
      <c r="D36" s="212">
        <v>860050</v>
      </c>
      <c r="E36" s="212">
        <v>600823</v>
      </c>
    </row>
    <row r="37" spans="2:5" ht="15">
      <c r="B37" s="210" t="s">
        <v>317</v>
      </c>
      <c r="C37" s="211">
        <v>4</v>
      </c>
      <c r="D37" s="212">
        <v>454000</v>
      </c>
      <c r="E37" s="212">
        <v>94500</v>
      </c>
    </row>
    <row r="38" spans="2:5" ht="15">
      <c r="B38" s="210" t="s">
        <v>299</v>
      </c>
      <c r="C38" s="211">
        <v>4</v>
      </c>
      <c r="D38" s="212">
        <v>165000</v>
      </c>
      <c r="E38" s="212">
        <v>92500</v>
      </c>
    </row>
    <row r="39" spans="2:5" ht="15">
      <c r="B39" s="210" t="s">
        <v>311</v>
      </c>
      <c r="C39" s="211">
        <v>4</v>
      </c>
      <c r="D39" s="212">
        <v>340000</v>
      </c>
      <c r="E39" s="212">
        <v>255200</v>
      </c>
    </row>
    <row r="40" spans="2:5" ht="15">
      <c r="B40" s="204" t="s">
        <v>304</v>
      </c>
      <c r="C40" s="211">
        <v>4</v>
      </c>
      <c r="D40" s="212">
        <v>130001</v>
      </c>
      <c r="E40" s="212">
        <v>14145</v>
      </c>
    </row>
    <row r="41" spans="2:5" ht="15">
      <c r="B41" s="210" t="s">
        <v>323</v>
      </c>
      <c r="C41" s="211">
        <v>3</v>
      </c>
      <c r="D41" s="212">
        <v>1250000</v>
      </c>
      <c r="E41" s="212">
        <v>525000</v>
      </c>
    </row>
    <row r="42" spans="2:5" ht="15">
      <c r="B42" s="210" t="s">
        <v>399</v>
      </c>
      <c r="C42" s="211">
        <v>3</v>
      </c>
      <c r="D42" s="212">
        <v>265000</v>
      </c>
      <c r="E42" s="212">
        <v>234250</v>
      </c>
    </row>
    <row r="43" spans="2:5" ht="15">
      <c r="B43" s="210" t="s">
        <v>400</v>
      </c>
      <c r="C43" s="211">
        <v>3</v>
      </c>
      <c r="D43" s="212">
        <v>300000</v>
      </c>
      <c r="E43" s="212">
        <v>299900</v>
      </c>
    </row>
    <row r="44" spans="2:5" ht="15">
      <c r="B44" s="210" t="s">
        <v>313</v>
      </c>
      <c r="C44" s="211">
        <v>3</v>
      </c>
      <c r="D44" s="212">
        <v>400000</v>
      </c>
      <c r="E44" s="212">
        <v>197500</v>
      </c>
    </row>
    <row r="45" spans="2:5" ht="15">
      <c r="B45" s="210" t="s">
        <v>302</v>
      </c>
      <c r="C45" s="211">
        <v>3</v>
      </c>
      <c r="D45" s="212">
        <v>450000</v>
      </c>
      <c r="E45" s="212">
        <v>198750</v>
      </c>
    </row>
    <row r="46" spans="2:5" ht="15">
      <c r="B46" s="210" t="s">
        <v>300</v>
      </c>
      <c r="C46" s="211">
        <v>2</v>
      </c>
      <c r="D46" s="212">
        <v>600000</v>
      </c>
      <c r="E46" s="212">
        <v>465000</v>
      </c>
    </row>
    <row r="47" spans="2:5" ht="15">
      <c r="B47" s="210" t="s">
        <v>401</v>
      </c>
      <c r="C47" s="211">
        <v>2</v>
      </c>
      <c r="D47" s="212">
        <v>100000</v>
      </c>
      <c r="E47" s="212">
        <v>55000</v>
      </c>
    </row>
    <row r="48" spans="2:5" ht="15">
      <c r="B48" s="210" t="s">
        <v>314</v>
      </c>
      <c r="C48" s="211">
        <v>2</v>
      </c>
      <c r="D48" s="212">
        <v>400000</v>
      </c>
      <c r="E48" s="212">
        <v>199000</v>
      </c>
    </row>
    <row r="49" spans="2:5" ht="15">
      <c r="B49" s="210" t="s">
        <v>301</v>
      </c>
      <c r="C49" s="211">
        <v>2</v>
      </c>
      <c r="D49" s="212">
        <v>250000</v>
      </c>
      <c r="E49" s="212">
        <v>20500</v>
      </c>
    </row>
    <row r="50" spans="2:5" ht="15">
      <c r="B50" s="210" t="s">
        <v>319</v>
      </c>
      <c r="C50" s="211">
        <v>2</v>
      </c>
      <c r="D50" s="212">
        <v>105000</v>
      </c>
      <c r="E50" s="212">
        <v>51250</v>
      </c>
    </row>
    <row r="51" spans="2:5" ht="15">
      <c r="B51" s="210" t="s">
        <v>303</v>
      </c>
      <c r="C51" s="211">
        <v>2</v>
      </c>
      <c r="D51" s="212">
        <v>300000</v>
      </c>
      <c r="E51" s="212">
        <v>50000</v>
      </c>
    </row>
    <row r="52" spans="2:5" ht="15">
      <c r="B52" s="210" t="s">
        <v>402</v>
      </c>
      <c r="C52" s="211">
        <v>1</v>
      </c>
      <c r="D52" s="212">
        <v>10000</v>
      </c>
      <c r="E52" s="212">
        <v>5000</v>
      </c>
    </row>
    <row r="53" spans="2:5" ht="15">
      <c r="B53" s="210" t="s">
        <v>403</v>
      </c>
      <c r="C53" s="211">
        <v>1</v>
      </c>
      <c r="D53" s="212">
        <v>100000</v>
      </c>
      <c r="E53" s="212">
        <v>5000</v>
      </c>
    </row>
    <row r="54" spans="2:5" ht="15">
      <c r="B54" s="210" t="s">
        <v>404</v>
      </c>
      <c r="C54" s="211">
        <v>1</v>
      </c>
      <c r="D54" s="212">
        <v>15000</v>
      </c>
      <c r="E54" s="212">
        <v>150</v>
      </c>
    </row>
    <row r="55" spans="2:5" ht="15">
      <c r="B55" s="210" t="s">
        <v>405</v>
      </c>
      <c r="C55" s="211">
        <v>1</v>
      </c>
      <c r="D55" s="212">
        <v>50000</v>
      </c>
      <c r="E55" s="212">
        <v>5000</v>
      </c>
    </row>
    <row r="56" spans="2:5" ht="15">
      <c r="B56" s="210" t="s">
        <v>406</v>
      </c>
      <c r="C56" s="211">
        <v>1</v>
      </c>
      <c r="D56" s="212">
        <v>100000</v>
      </c>
      <c r="E56" s="212">
        <v>100000</v>
      </c>
    </row>
    <row r="57" spans="2:5" ht="15">
      <c r="B57" s="210" t="s">
        <v>315</v>
      </c>
      <c r="C57" s="211">
        <v>1</v>
      </c>
      <c r="D57" s="212">
        <v>100000</v>
      </c>
      <c r="E57" s="212">
        <v>50000</v>
      </c>
    </row>
    <row r="58" spans="2:5" ht="15">
      <c r="B58" s="204" t="s">
        <v>414</v>
      </c>
      <c r="C58" s="211">
        <v>1</v>
      </c>
      <c r="D58" s="212">
        <v>105000</v>
      </c>
      <c r="E58" s="212">
        <v>70000</v>
      </c>
    </row>
    <row r="59" spans="2:5" ht="15">
      <c r="B59" s="210" t="s">
        <v>318</v>
      </c>
      <c r="C59" s="211">
        <v>1</v>
      </c>
      <c r="D59" s="212">
        <v>5000</v>
      </c>
      <c r="E59" s="212">
        <v>4950</v>
      </c>
    </row>
    <row r="60" spans="2:5" ht="15">
      <c r="B60" s="210" t="s">
        <v>407</v>
      </c>
      <c r="C60" s="211">
        <v>1</v>
      </c>
      <c r="D60" s="212">
        <v>50000</v>
      </c>
      <c r="E60" s="212">
        <v>25000</v>
      </c>
    </row>
    <row r="61" spans="2:5" ht="15">
      <c r="B61" s="204" t="s">
        <v>320</v>
      </c>
      <c r="C61" s="211">
        <v>1</v>
      </c>
      <c r="D61" s="212">
        <v>300000</v>
      </c>
      <c r="E61" s="212">
        <v>300000</v>
      </c>
    </row>
    <row r="62" spans="2:5" ht="15">
      <c r="B62" s="210" t="s">
        <v>408</v>
      </c>
      <c r="C62" s="211">
        <v>1</v>
      </c>
      <c r="D62" s="212">
        <v>2000000</v>
      </c>
      <c r="E62" s="212">
        <v>1900000</v>
      </c>
    </row>
    <row r="63" spans="2:5" ht="15">
      <c r="B63" s="210" t="s">
        <v>409</v>
      </c>
      <c r="C63" s="211">
        <v>1</v>
      </c>
      <c r="D63" s="212">
        <v>10000</v>
      </c>
      <c r="E63" s="212">
        <v>9000</v>
      </c>
    </row>
    <row r="64" spans="2:5" ht="15">
      <c r="B64" s="210" t="s">
        <v>410</v>
      </c>
      <c r="C64" s="211">
        <v>1</v>
      </c>
      <c r="D64" s="212">
        <v>50000</v>
      </c>
      <c r="E64" s="212">
        <v>50000</v>
      </c>
    </row>
    <row r="65" spans="2:5" ht="15">
      <c r="B65" s="210" t="s">
        <v>411</v>
      </c>
      <c r="C65" s="211">
        <v>1</v>
      </c>
      <c r="D65" s="212">
        <v>5000</v>
      </c>
      <c r="E65" s="212">
        <v>1250</v>
      </c>
    </row>
    <row r="66" spans="2:5" ht="15">
      <c r="B66" s="210" t="s">
        <v>321</v>
      </c>
      <c r="C66" s="211">
        <v>1</v>
      </c>
      <c r="D66" s="212">
        <v>20000</v>
      </c>
      <c r="E66" s="212">
        <v>18000</v>
      </c>
    </row>
    <row r="67" spans="2:5" ht="15">
      <c r="B67" s="210" t="s">
        <v>412</v>
      </c>
      <c r="C67" s="211">
        <v>1</v>
      </c>
      <c r="D67" s="212">
        <v>5000</v>
      </c>
      <c r="E67" s="212">
        <v>1250</v>
      </c>
    </row>
    <row r="68" spans="2:5" ht="15">
      <c r="B68" s="210" t="s">
        <v>322</v>
      </c>
      <c r="C68" s="211">
        <v>1</v>
      </c>
      <c r="D68" s="212">
        <v>800000</v>
      </c>
      <c r="E68" s="212">
        <v>24000</v>
      </c>
    </row>
    <row r="69" spans="2:5" ht="15">
      <c r="B69" s="210" t="s">
        <v>312</v>
      </c>
      <c r="C69" s="211">
        <v>1</v>
      </c>
      <c r="D69" s="212">
        <v>500000</v>
      </c>
      <c r="E69" s="212">
        <v>300000</v>
      </c>
    </row>
    <row r="70" spans="2:5" ht="15">
      <c r="B70" s="210" t="s">
        <v>413</v>
      </c>
      <c r="C70" s="211">
        <v>1</v>
      </c>
      <c r="D70" s="212">
        <v>5000</v>
      </c>
      <c r="E70" s="212">
        <v>1250</v>
      </c>
    </row>
    <row r="71" spans="2:5" ht="15">
      <c r="B71" s="210" t="s">
        <v>306</v>
      </c>
      <c r="C71" s="211">
        <v>1</v>
      </c>
      <c r="D71" s="212">
        <v>1270000</v>
      </c>
      <c r="E71" s="212">
        <v>100000</v>
      </c>
    </row>
    <row r="72" spans="2:5" ht="15">
      <c r="B72" s="440" t="s">
        <v>34</v>
      </c>
      <c r="C72" s="440"/>
      <c r="D72" s="440"/>
      <c r="E72" s="209">
        <f>SUM(E27:E71)</f>
        <v>12653666</v>
      </c>
    </row>
    <row r="73" spans="2:4" ht="15">
      <c r="B73" s="6" t="s">
        <v>19</v>
      </c>
      <c r="C73" s="6"/>
      <c r="D73" s="6"/>
    </row>
    <row r="75" spans="2:6" ht="15">
      <c r="B75" s="441" t="s">
        <v>324</v>
      </c>
      <c r="C75" s="441"/>
      <c r="D75" s="441"/>
      <c r="E75" s="441"/>
      <c r="F75" s="441"/>
    </row>
  </sheetData>
  <sheetProtection/>
  <mergeCells count="15">
    <mergeCell ref="A1:G1"/>
    <mergeCell ref="B4:G4"/>
    <mergeCell ref="B7:E7"/>
    <mergeCell ref="B9:B11"/>
    <mergeCell ref="C9:C11"/>
    <mergeCell ref="D9:D11"/>
    <mergeCell ref="E9:E11"/>
    <mergeCell ref="B72:D72"/>
    <mergeCell ref="B75:F75"/>
    <mergeCell ref="B19:D19"/>
    <mergeCell ref="B22:E22"/>
    <mergeCell ref="B24:B26"/>
    <mergeCell ref="C24:C26"/>
    <mergeCell ref="D24:D26"/>
    <mergeCell ref="E24:E26"/>
  </mergeCells>
  <printOptions/>
  <pageMargins left="0.5905511811023623" right="0.1968503937007874" top="0.5511811023622047" bottom="0.5511811023622047" header="0.31496062992125984" footer="0.31496062992125984"/>
  <pageSetup horizontalDpi="600" verticalDpi="600" orientation="portrait" paperSize="9" r:id="rId1"/>
  <headerFooter>
    <oddFooter>&amp;L23.07.2010&amp;CTÜRKİYE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8.28125" style="0" customWidth="1"/>
  </cols>
  <sheetData>
    <row r="1" spans="1:5" ht="18" customHeight="1" thickBot="1">
      <c r="A1" s="289" t="s">
        <v>127</v>
      </c>
      <c r="B1" s="289"/>
      <c r="C1" s="289"/>
      <c r="D1" s="289"/>
      <c r="E1" s="289"/>
    </row>
    <row r="4" spans="1:5" ht="15.75" customHeight="1">
      <c r="A4" s="436" t="s">
        <v>325</v>
      </c>
      <c r="B4" s="436"/>
      <c r="C4" s="436"/>
      <c r="D4" s="436"/>
      <c r="E4" s="436"/>
    </row>
    <row r="5" spans="1:5" ht="15">
      <c r="A5" s="436"/>
      <c r="B5" s="436"/>
      <c r="C5" s="436"/>
      <c r="D5" s="436"/>
      <c r="E5" s="436"/>
    </row>
    <row r="7" spans="2:5" ht="15">
      <c r="B7" s="355" t="s">
        <v>146</v>
      </c>
      <c r="C7" s="355"/>
      <c r="D7" s="355"/>
      <c r="E7" s="355"/>
    </row>
    <row r="8" spans="2:5" ht="15.75" customHeight="1">
      <c r="B8" s="202"/>
      <c r="C8" s="202"/>
      <c r="D8" s="202"/>
      <c r="E8" s="202"/>
    </row>
    <row r="9" spans="1:5" ht="15.75" customHeight="1">
      <c r="A9" s="437" t="s">
        <v>147</v>
      </c>
      <c r="B9" s="437" t="s">
        <v>326</v>
      </c>
      <c r="C9" s="437" t="s">
        <v>289</v>
      </c>
      <c r="D9" s="437" t="s">
        <v>290</v>
      </c>
      <c r="E9" s="437" t="s">
        <v>291</v>
      </c>
    </row>
    <row r="10" spans="1:5" ht="15">
      <c r="A10" s="437"/>
      <c r="B10" s="437"/>
      <c r="C10" s="437"/>
      <c r="D10" s="438"/>
      <c r="E10" s="438"/>
    </row>
    <row r="11" spans="1:5" ht="29.25" customHeight="1">
      <c r="A11" s="437"/>
      <c r="B11" s="437"/>
      <c r="C11" s="437"/>
      <c r="D11" s="438"/>
      <c r="E11" s="438"/>
    </row>
    <row r="12" spans="1:5" ht="30">
      <c r="A12" s="213">
        <v>1</v>
      </c>
      <c r="B12" s="214" t="s">
        <v>327</v>
      </c>
      <c r="C12" s="215">
        <v>10</v>
      </c>
      <c r="D12" s="216">
        <v>3110000</v>
      </c>
      <c r="E12" s="216">
        <v>2243804</v>
      </c>
    </row>
    <row r="13" spans="1:5" ht="15">
      <c r="A13" s="213">
        <v>2</v>
      </c>
      <c r="B13" s="214" t="s">
        <v>328</v>
      </c>
      <c r="C13" s="215">
        <v>6</v>
      </c>
      <c r="D13" s="216">
        <v>24350000</v>
      </c>
      <c r="E13" s="216">
        <v>367904</v>
      </c>
    </row>
    <row r="14" spans="1:5" ht="15">
      <c r="A14" s="213">
        <v>3</v>
      </c>
      <c r="B14" s="214" t="s">
        <v>329</v>
      </c>
      <c r="C14" s="215">
        <v>4</v>
      </c>
      <c r="D14" s="216">
        <v>4150000</v>
      </c>
      <c r="E14" s="216">
        <v>2624040</v>
      </c>
    </row>
    <row r="15" spans="1:5" ht="15">
      <c r="A15" s="213">
        <v>4</v>
      </c>
      <c r="B15" s="214" t="s">
        <v>331</v>
      </c>
      <c r="C15" s="215">
        <v>4</v>
      </c>
      <c r="D15" s="216">
        <v>4100000</v>
      </c>
      <c r="E15" s="216">
        <v>2054950</v>
      </c>
    </row>
    <row r="16" spans="1:5" ht="15">
      <c r="A16" s="213">
        <v>5</v>
      </c>
      <c r="B16" s="214" t="s">
        <v>330</v>
      </c>
      <c r="C16" s="215">
        <v>4</v>
      </c>
      <c r="D16" s="216">
        <v>500000</v>
      </c>
      <c r="E16" s="216">
        <v>151002</v>
      </c>
    </row>
    <row r="17" spans="1:5" ht="15">
      <c r="A17" s="213">
        <v>6</v>
      </c>
      <c r="B17" s="214" t="s">
        <v>332</v>
      </c>
      <c r="C17" s="215">
        <v>4</v>
      </c>
      <c r="D17" s="216">
        <v>1810000</v>
      </c>
      <c r="E17" s="216">
        <v>859000</v>
      </c>
    </row>
    <row r="18" spans="1:5" ht="30">
      <c r="A18" s="213">
        <v>7</v>
      </c>
      <c r="B18" s="214" t="s">
        <v>341</v>
      </c>
      <c r="C18" s="215">
        <v>3</v>
      </c>
      <c r="D18" s="216">
        <v>376400</v>
      </c>
      <c r="E18" s="216">
        <v>154407</v>
      </c>
    </row>
    <row r="19" spans="1:5" ht="30">
      <c r="A19" s="213">
        <v>8</v>
      </c>
      <c r="B19" s="214" t="s">
        <v>342</v>
      </c>
      <c r="C19" s="215">
        <v>3</v>
      </c>
      <c r="D19" s="216">
        <v>150000</v>
      </c>
      <c r="E19" s="216">
        <v>25550</v>
      </c>
    </row>
    <row r="20" spans="1:5" ht="15">
      <c r="A20" s="213">
        <v>9</v>
      </c>
      <c r="B20" s="214" t="s">
        <v>333</v>
      </c>
      <c r="C20" s="215">
        <v>3</v>
      </c>
      <c r="D20" s="216">
        <v>350000</v>
      </c>
      <c r="E20" s="216">
        <v>81500</v>
      </c>
    </row>
    <row r="21" spans="1:5" ht="17.25" customHeight="1">
      <c r="A21" s="213">
        <v>10</v>
      </c>
      <c r="B21" s="214" t="s">
        <v>334</v>
      </c>
      <c r="C21" s="215">
        <v>3</v>
      </c>
      <c r="D21" s="216">
        <v>3150000</v>
      </c>
      <c r="E21" s="216">
        <v>1101001</v>
      </c>
    </row>
    <row r="22" spans="1:5" ht="17.25" customHeight="1">
      <c r="A22" s="213">
        <v>11</v>
      </c>
      <c r="B22" s="214" t="s">
        <v>415</v>
      </c>
      <c r="C22" s="215">
        <v>2</v>
      </c>
      <c r="D22" s="216">
        <v>100000</v>
      </c>
      <c r="E22" s="216">
        <v>62500</v>
      </c>
    </row>
    <row r="23" spans="1:5" ht="30">
      <c r="A23" s="213">
        <v>12</v>
      </c>
      <c r="B23" s="214" t="s">
        <v>335</v>
      </c>
      <c r="C23" s="215">
        <v>2</v>
      </c>
      <c r="D23" s="216">
        <v>710000</v>
      </c>
      <c r="E23" s="216">
        <v>6150</v>
      </c>
    </row>
    <row r="24" spans="1:5" ht="16.5" customHeight="1">
      <c r="A24" s="213">
        <v>13</v>
      </c>
      <c r="B24" s="217" t="s">
        <v>336</v>
      </c>
      <c r="C24" s="218">
        <v>2</v>
      </c>
      <c r="D24" s="219">
        <v>150000</v>
      </c>
      <c r="E24" s="219">
        <v>27500</v>
      </c>
    </row>
    <row r="25" spans="1:5" ht="18" customHeight="1">
      <c r="A25" s="213">
        <v>14</v>
      </c>
      <c r="B25" s="217" t="s">
        <v>337</v>
      </c>
      <c r="C25" s="218">
        <v>2</v>
      </c>
      <c r="D25" s="219">
        <v>3100000</v>
      </c>
      <c r="E25" s="219">
        <v>1549000</v>
      </c>
    </row>
    <row r="26" spans="1:5" ht="30">
      <c r="A26" s="213">
        <v>15</v>
      </c>
      <c r="B26" s="217" t="s">
        <v>338</v>
      </c>
      <c r="C26" s="218">
        <v>2</v>
      </c>
      <c r="D26" s="219">
        <v>200000</v>
      </c>
      <c r="E26" s="219">
        <v>162501</v>
      </c>
    </row>
    <row r="27" spans="1:5" ht="30">
      <c r="A27" s="213">
        <v>16</v>
      </c>
      <c r="B27" s="217" t="s">
        <v>339</v>
      </c>
      <c r="C27" s="218">
        <v>2</v>
      </c>
      <c r="D27" s="219">
        <v>270000</v>
      </c>
      <c r="E27" s="219">
        <v>96000</v>
      </c>
    </row>
    <row r="28" spans="1:5" ht="15">
      <c r="A28" s="213">
        <v>17</v>
      </c>
      <c r="B28" s="217" t="s">
        <v>340</v>
      </c>
      <c r="C28" s="218">
        <v>2</v>
      </c>
      <c r="D28" s="219">
        <v>2550000</v>
      </c>
      <c r="E28" s="219">
        <v>508500</v>
      </c>
    </row>
    <row r="29" spans="1:5" ht="17.25" customHeight="1">
      <c r="A29" s="213">
        <v>18</v>
      </c>
      <c r="B29" s="217" t="s">
        <v>416</v>
      </c>
      <c r="C29" s="218">
        <v>2</v>
      </c>
      <c r="D29" s="219">
        <v>550000</v>
      </c>
      <c r="E29" s="219">
        <v>286250</v>
      </c>
    </row>
    <row r="30" spans="1:5" ht="14.25" customHeight="1">
      <c r="A30" s="213">
        <v>19</v>
      </c>
      <c r="B30" s="217" t="s">
        <v>417</v>
      </c>
      <c r="C30" s="218">
        <v>2</v>
      </c>
      <c r="D30" s="219">
        <v>100000</v>
      </c>
      <c r="E30" s="219">
        <v>41000</v>
      </c>
    </row>
    <row r="31" spans="1:5" ht="15">
      <c r="A31" s="213">
        <v>20</v>
      </c>
      <c r="B31" s="217" t="s">
        <v>418</v>
      </c>
      <c r="C31" s="218">
        <v>2</v>
      </c>
      <c r="D31" s="219">
        <v>1100000</v>
      </c>
      <c r="E31" s="219">
        <v>12000</v>
      </c>
    </row>
    <row r="32" spans="1:5" ht="15">
      <c r="A32" s="442" t="s">
        <v>34</v>
      </c>
      <c r="B32" s="443"/>
      <c r="C32" s="443"/>
      <c r="D32" s="444"/>
      <c r="E32" s="209">
        <f>SUM(E12:E31)</f>
        <v>12414559</v>
      </c>
    </row>
    <row r="33" spans="2:5" ht="15" customHeight="1">
      <c r="B33" s="6" t="s">
        <v>19</v>
      </c>
      <c r="C33" s="6"/>
      <c r="D33" s="6"/>
      <c r="E33" s="220"/>
    </row>
    <row r="34" spans="2:5" ht="15">
      <c r="B34" s="206"/>
      <c r="C34" s="206"/>
      <c r="D34" s="207"/>
      <c r="E34" s="207"/>
    </row>
    <row r="35" spans="2:5" ht="15">
      <c r="B35" s="206"/>
      <c r="C35" s="206"/>
      <c r="D35" s="207"/>
      <c r="E35" s="207"/>
    </row>
    <row r="36" spans="2:5" ht="15.75" customHeight="1">
      <c r="B36" s="206"/>
      <c r="C36" s="206"/>
      <c r="D36" s="207"/>
      <c r="E36" s="207"/>
    </row>
    <row r="37" spans="2:5" ht="15">
      <c r="B37" s="206"/>
      <c r="C37" s="206"/>
      <c r="D37" s="207"/>
      <c r="E37" s="207"/>
    </row>
    <row r="38" spans="2:5" ht="15">
      <c r="B38" s="206"/>
      <c r="C38" s="206"/>
      <c r="D38" s="207"/>
      <c r="E38" s="207"/>
    </row>
    <row r="39" spans="2:5" ht="15">
      <c r="B39" s="206"/>
      <c r="C39" s="206"/>
      <c r="D39" s="207"/>
      <c r="E39" s="207"/>
    </row>
    <row r="40" spans="2:5" ht="15">
      <c r="B40" s="206"/>
      <c r="C40" s="206"/>
      <c r="D40" s="207"/>
      <c r="E40" s="207"/>
    </row>
    <row r="41" spans="2:5" ht="15">
      <c r="B41" s="206"/>
      <c r="C41" s="206"/>
      <c r="D41" s="207"/>
      <c r="E41" s="207"/>
    </row>
    <row r="42" spans="2:5" ht="15">
      <c r="B42" s="206"/>
      <c r="C42" s="206"/>
      <c r="D42" s="207"/>
      <c r="E42" s="207"/>
    </row>
    <row r="43" spans="2:5" ht="15" customHeight="1">
      <c r="B43" s="355" t="s">
        <v>163</v>
      </c>
      <c r="C43" s="355"/>
      <c r="D43" s="355"/>
      <c r="E43" s="355"/>
    </row>
    <row r="45" spans="1:5" ht="15">
      <c r="A45" s="437" t="s">
        <v>147</v>
      </c>
      <c r="B45" s="437" t="s">
        <v>326</v>
      </c>
      <c r="C45" s="437" t="s">
        <v>289</v>
      </c>
      <c r="D45" s="437" t="s">
        <v>290</v>
      </c>
      <c r="E45" s="437" t="s">
        <v>291</v>
      </c>
    </row>
    <row r="46" spans="1:5" ht="15">
      <c r="A46" s="437"/>
      <c r="B46" s="437"/>
      <c r="C46" s="437"/>
      <c r="D46" s="438"/>
      <c r="E46" s="438"/>
    </row>
    <row r="47" spans="1:5" ht="15">
      <c r="A47" s="437"/>
      <c r="B47" s="437"/>
      <c r="C47" s="437"/>
      <c r="D47" s="438"/>
      <c r="E47" s="438"/>
    </row>
    <row r="48" spans="1:5" ht="30">
      <c r="A48" s="213">
        <v>1</v>
      </c>
      <c r="B48" s="221" t="s">
        <v>327</v>
      </c>
      <c r="C48" s="215">
        <v>89</v>
      </c>
      <c r="D48" s="216">
        <v>16785003</v>
      </c>
      <c r="E48" s="216">
        <v>10578027</v>
      </c>
    </row>
    <row r="49" spans="1:5" ht="15">
      <c r="A49" s="213">
        <v>2</v>
      </c>
      <c r="B49" s="221" t="s">
        <v>337</v>
      </c>
      <c r="C49" s="215">
        <v>36</v>
      </c>
      <c r="D49" s="216">
        <v>4383503</v>
      </c>
      <c r="E49" s="216">
        <v>3107327</v>
      </c>
    </row>
    <row r="50" spans="1:5" ht="15">
      <c r="A50" s="213">
        <v>3</v>
      </c>
      <c r="B50" s="221" t="s">
        <v>344</v>
      </c>
      <c r="C50" s="215">
        <v>33</v>
      </c>
      <c r="D50" s="216">
        <v>3060000</v>
      </c>
      <c r="E50" s="216">
        <v>2051250</v>
      </c>
    </row>
    <row r="51" spans="1:5" ht="15">
      <c r="A51" s="213">
        <v>4</v>
      </c>
      <c r="B51" s="221" t="s">
        <v>330</v>
      </c>
      <c r="C51" s="215">
        <v>26</v>
      </c>
      <c r="D51" s="216">
        <v>9210500</v>
      </c>
      <c r="E51" s="216">
        <v>5411651</v>
      </c>
    </row>
    <row r="52" spans="1:5" ht="15">
      <c r="A52" s="213">
        <v>5</v>
      </c>
      <c r="B52" s="221" t="s">
        <v>345</v>
      </c>
      <c r="C52" s="215">
        <v>26</v>
      </c>
      <c r="D52" s="216">
        <v>2850000</v>
      </c>
      <c r="E52" s="216">
        <v>2301825</v>
      </c>
    </row>
    <row r="53" spans="1:5" ht="30">
      <c r="A53" s="213">
        <v>6</v>
      </c>
      <c r="B53" s="221" t="s">
        <v>347</v>
      </c>
      <c r="C53" s="215">
        <v>23</v>
      </c>
      <c r="D53" s="216">
        <v>2635000</v>
      </c>
      <c r="E53" s="216">
        <v>1787800</v>
      </c>
    </row>
    <row r="54" spans="1:5" ht="15.75" customHeight="1">
      <c r="A54" s="213">
        <v>7</v>
      </c>
      <c r="B54" s="221" t="s">
        <v>349</v>
      </c>
      <c r="C54" s="215">
        <v>19</v>
      </c>
      <c r="D54" s="216">
        <v>1925000</v>
      </c>
      <c r="E54" s="216">
        <v>1386350</v>
      </c>
    </row>
    <row r="55" spans="1:5" ht="30">
      <c r="A55" s="213">
        <v>8</v>
      </c>
      <c r="B55" s="221" t="s">
        <v>346</v>
      </c>
      <c r="C55" s="215">
        <v>19</v>
      </c>
      <c r="D55" s="216">
        <v>1797000</v>
      </c>
      <c r="E55" s="216">
        <v>1592800</v>
      </c>
    </row>
    <row r="56" spans="1:5" ht="14.25" customHeight="1">
      <c r="A56" s="213">
        <v>9</v>
      </c>
      <c r="B56" s="221" t="s">
        <v>348</v>
      </c>
      <c r="C56" s="215">
        <v>18</v>
      </c>
      <c r="D56" s="216">
        <v>1400000</v>
      </c>
      <c r="E56" s="216">
        <v>1024050</v>
      </c>
    </row>
    <row r="57" spans="1:5" ht="30">
      <c r="A57" s="213">
        <v>10</v>
      </c>
      <c r="B57" s="221" t="s">
        <v>339</v>
      </c>
      <c r="C57" s="215">
        <v>16</v>
      </c>
      <c r="D57" s="216">
        <v>1393270</v>
      </c>
      <c r="E57" s="216">
        <v>949321</v>
      </c>
    </row>
    <row r="58" spans="1:5" ht="30">
      <c r="A58" s="213">
        <v>11</v>
      </c>
      <c r="B58" s="221" t="s">
        <v>341</v>
      </c>
      <c r="C58" s="215">
        <v>15</v>
      </c>
      <c r="D58" s="216">
        <v>865376</v>
      </c>
      <c r="E58" s="216">
        <v>752604</v>
      </c>
    </row>
    <row r="59" spans="1:5" ht="15.75" customHeight="1">
      <c r="A59" s="213">
        <v>12</v>
      </c>
      <c r="B59" s="221" t="s">
        <v>328</v>
      </c>
      <c r="C59" s="215">
        <v>14</v>
      </c>
      <c r="D59" s="216">
        <v>3401024</v>
      </c>
      <c r="E59" s="216">
        <v>2390593</v>
      </c>
    </row>
    <row r="60" spans="1:5" ht="15">
      <c r="A60" s="213">
        <v>13</v>
      </c>
      <c r="B60" s="222" t="s">
        <v>351</v>
      </c>
      <c r="C60" s="218">
        <v>14</v>
      </c>
      <c r="D60" s="219">
        <v>2560000</v>
      </c>
      <c r="E60" s="219">
        <v>2459000</v>
      </c>
    </row>
    <row r="61" spans="1:5" ht="30">
      <c r="A61" s="213">
        <v>14</v>
      </c>
      <c r="B61" s="222" t="s">
        <v>343</v>
      </c>
      <c r="C61" s="218">
        <v>14</v>
      </c>
      <c r="D61" s="219">
        <v>760000</v>
      </c>
      <c r="E61" s="219">
        <v>348356</v>
      </c>
    </row>
    <row r="62" spans="1:5" ht="30">
      <c r="A62" s="213">
        <v>15</v>
      </c>
      <c r="B62" s="222" t="s">
        <v>419</v>
      </c>
      <c r="C62" s="218">
        <v>14</v>
      </c>
      <c r="D62" s="219">
        <v>2545000</v>
      </c>
      <c r="E62" s="219">
        <v>1697050</v>
      </c>
    </row>
    <row r="63" spans="1:5" ht="30">
      <c r="A63" s="213">
        <v>16</v>
      </c>
      <c r="B63" s="222" t="s">
        <v>350</v>
      </c>
      <c r="C63" s="218">
        <v>13</v>
      </c>
      <c r="D63" s="219">
        <v>648100</v>
      </c>
      <c r="E63" s="219">
        <v>455650</v>
      </c>
    </row>
    <row r="64" spans="1:5" ht="15">
      <c r="A64" s="213">
        <v>17</v>
      </c>
      <c r="B64" s="222" t="s">
        <v>352</v>
      </c>
      <c r="C64" s="218">
        <v>12</v>
      </c>
      <c r="D64" s="219">
        <v>1195000</v>
      </c>
      <c r="E64" s="219">
        <v>729275</v>
      </c>
    </row>
    <row r="65" spans="1:5" ht="16.5" customHeight="1">
      <c r="A65" s="213">
        <v>18</v>
      </c>
      <c r="B65" s="222" t="s">
        <v>354</v>
      </c>
      <c r="C65" s="218">
        <v>11</v>
      </c>
      <c r="D65" s="219">
        <v>3865000</v>
      </c>
      <c r="E65" s="219">
        <v>2465000</v>
      </c>
    </row>
    <row r="66" spans="1:5" ht="30">
      <c r="A66" s="213">
        <v>19</v>
      </c>
      <c r="B66" s="222" t="s">
        <v>353</v>
      </c>
      <c r="C66" s="218">
        <v>10</v>
      </c>
      <c r="D66" s="219">
        <v>1020000</v>
      </c>
      <c r="E66" s="219">
        <v>703500</v>
      </c>
    </row>
    <row r="67" spans="1:5" ht="30">
      <c r="A67" s="213">
        <v>20</v>
      </c>
      <c r="B67" s="222" t="s">
        <v>338</v>
      </c>
      <c r="C67" s="218">
        <v>10</v>
      </c>
      <c r="D67" s="219">
        <v>642950</v>
      </c>
      <c r="E67" s="219">
        <v>486413</v>
      </c>
    </row>
    <row r="68" spans="1:5" ht="15">
      <c r="A68" s="442" t="s">
        <v>34</v>
      </c>
      <c r="B68" s="443"/>
      <c r="C68" s="443"/>
      <c r="D68" s="444"/>
      <c r="E68" s="209">
        <f>SUM(E48:E67)</f>
        <v>42677842</v>
      </c>
    </row>
    <row r="69" spans="1:2" ht="15">
      <c r="A69" s="6"/>
      <c r="B69" s="6" t="s">
        <v>19</v>
      </c>
    </row>
  </sheetData>
  <sheetProtection/>
  <mergeCells count="16">
    <mergeCell ref="A1:E1"/>
    <mergeCell ref="A4:E5"/>
    <mergeCell ref="B7:E7"/>
    <mergeCell ref="A9:A11"/>
    <mergeCell ref="B9:B11"/>
    <mergeCell ref="C9:C11"/>
    <mergeCell ref="D9:D11"/>
    <mergeCell ref="E9:E11"/>
    <mergeCell ref="A68:D68"/>
    <mergeCell ref="A32:D32"/>
    <mergeCell ref="B43:E43"/>
    <mergeCell ref="A45:A47"/>
    <mergeCell ref="B45:B47"/>
    <mergeCell ref="C45:C47"/>
    <mergeCell ref="D45:D47"/>
    <mergeCell ref="E45:E47"/>
  </mergeCells>
  <printOptions/>
  <pageMargins left="0.5905511811023623" right="0.3937007874015748" top="0.5511811023622047" bottom="0.7480314960629921" header="0.31496062992125984" footer="0.31496062992125984"/>
  <pageSetup horizontalDpi="600" verticalDpi="600" orientation="portrait" paperSize="9" r:id="rId1"/>
  <headerFooter>
    <oddFooter>&amp;L23.07.2010&amp;CTÜRKİYE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89" t="s">
        <v>60</v>
      </c>
      <c r="B1" s="289"/>
      <c r="C1" s="289"/>
    </row>
    <row r="7" ht="15">
      <c r="B7" s="1"/>
    </row>
    <row r="8" ht="18">
      <c r="B8" s="226" t="s">
        <v>356</v>
      </c>
    </row>
    <row r="9" ht="15.75" thickBot="1"/>
    <row r="10" spans="1:3" ht="15.75">
      <c r="A10" s="227"/>
      <c r="B10" s="228"/>
      <c r="C10" s="229"/>
    </row>
    <row r="11" spans="1:3" ht="25.5">
      <c r="A11" s="230"/>
      <c r="B11" s="231"/>
      <c r="C11" s="232" t="s">
        <v>357</v>
      </c>
    </row>
    <row r="12" spans="1:3" ht="15">
      <c r="A12" s="230"/>
      <c r="B12" s="242" t="s">
        <v>1</v>
      </c>
      <c r="C12" s="233">
        <v>3</v>
      </c>
    </row>
    <row r="13" spans="1:3" ht="15.75">
      <c r="A13" s="234"/>
      <c r="B13" s="242" t="s">
        <v>372</v>
      </c>
      <c r="C13" s="235" t="s">
        <v>382</v>
      </c>
    </row>
    <row r="14" spans="1:3" ht="15.75">
      <c r="A14" s="234"/>
      <c r="B14" s="243" t="s">
        <v>375</v>
      </c>
      <c r="C14" s="233">
        <v>7</v>
      </c>
    </row>
    <row r="15" spans="1:3" ht="13.5" customHeight="1">
      <c r="A15" s="234"/>
      <c r="B15" s="243" t="s">
        <v>373</v>
      </c>
      <c r="C15" s="235">
        <v>8</v>
      </c>
    </row>
    <row r="16" spans="1:3" ht="15" customHeight="1">
      <c r="A16" s="236"/>
      <c r="B16" s="243" t="s">
        <v>383</v>
      </c>
      <c r="C16" s="233">
        <v>9</v>
      </c>
    </row>
    <row r="17" spans="1:3" ht="15.75">
      <c r="A17" s="236"/>
      <c r="B17" s="244" t="s">
        <v>363</v>
      </c>
      <c r="C17" s="233">
        <v>10</v>
      </c>
    </row>
    <row r="18" spans="1:3" ht="15.75">
      <c r="A18" s="236"/>
      <c r="B18" s="242" t="s">
        <v>364</v>
      </c>
      <c r="C18" s="233">
        <v>11</v>
      </c>
    </row>
    <row r="19" spans="1:3" ht="15">
      <c r="A19" s="237"/>
      <c r="B19" s="242" t="s">
        <v>365</v>
      </c>
      <c r="C19" s="238">
        <v>12</v>
      </c>
    </row>
    <row r="20" spans="1:3" ht="15">
      <c r="A20" s="237"/>
      <c r="B20" s="242" t="s">
        <v>371</v>
      </c>
      <c r="C20" s="238" t="s">
        <v>376</v>
      </c>
    </row>
    <row r="21" spans="1:3" ht="15">
      <c r="A21" s="237"/>
      <c r="B21" s="242" t="s">
        <v>366</v>
      </c>
      <c r="C21" s="238" t="s">
        <v>377</v>
      </c>
    </row>
    <row r="22" spans="1:3" ht="15">
      <c r="A22" s="237"/>
      <c r="B22" s="242" t="s">
        <v>367</v>
      </c>
      <c r="C22" s="238" t="s">
        <v>378</v>
      </c>
    </row>
    <row r="23" spans="1:3" ht="15">
      <c r="A23" s="237"/>
      <c r="B23" s="242" t="s">
        <v>368</v>
      </c>
      <c r="C23" s="238">
        <v>19</v>
      </c>
    </row>
    <row r="24" spans="1:3" ht="15">
      <c r="A24" s="237"/>
      <c r="B24" s="242" t="s">
        <v>369</v>
      </c>
      <c r="C24" s="238" t="s">
        <v>379</v>
      </c>
    </row>
    <row r="25" spans="1:3" ht="15">
      <c r="A25" s="237"/>
      <c r="B25" s="242" t="s">
        <v>370</v>
      </c>
      <c r="C25" s="238" t="s">
        <v>380</v>
      </c>
    </row>
    <row r="26" spans="1:3" ht="15">
      <c r="A26" s="237"/>
      <c r="B26" s="243" t="s">
        <v>374</v>
      </c>
      <c r="C26" s="238" t="s">
        <v>381</v>
      </c>
    </row>
    <row r="27" spans="1:3" ht="15.75" thickBot="1">
      <c r="A27" s="239"/>
      <c r="B27" s="240"/>
      <c r="C27" s="241"/>
    </row>
  </sheetData>
  <sheetProtection/>
  <mergeCells count="1">
    <mergeCell ref="A1:C1"/>
  </mergeCells>
  <hyperlinks>
    <hyperlink ref="B12" location="'GENEL GÖRÜNÜM'!A1" display="Genel Görünüm"/>
    <hyperlink ref="B13" location="'GENEL GÖRÜNÜM'!A1" display="Kurulan ve Kapanan Şirketlerin İktisadi Faaliyetlere Göre Dağılımı"/>
    <hyperlink ref="B14" location="'FAALİYET SIKLIĞI'!A1" display="Kurulan ve Kapanan Şirketlerin Üç Büyük İl ve İktisadi Faaliyetlere Göre Dağılımı"/>
    <hyperlink ref="B16" location="'FAALİYETLER (BİRİKİMLİ)'!A1" display="Kurulan ve Kapanan Şirketlerin İktisadi Faaliyetlere Göre BirikimliDağılımı"/>
    <hyperlink ref="B15" location="'İLLER, 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ORTAK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Layout" workbookViewId="0" topLeftCell="A3">
      <selection activeCell="E21" sqref="E2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93" t="s">
        <v>0</v>
      </c>
      <c r="B2" s="293"/>
      <c r="C2" s="293"/>
      <c r="D2" s="293"/>
      <c r="E2" s="293"/>
      <c r="F2" s="293"/>
      <c r="G2" s="293"/>
      <c r="H2" s="293"/>
      <c r="I2" s="29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94" t="s">
        <v>1</v>
      </c>
      <c r="D6" s="294"/>
      <c r="E6" s="294"/>
      <c r="F6" s="294"/>
    </row>
    <row r="8" ht="15.75" thickBot="1"/>
    <row r="9" spans="1:8" ht="16.5" thickBot="1">
      <c r="A9" s="295"/>
      <c r="B9" s="296"/>
      <c r="C9" s="299" t="s">
        <v>2</v>
      </c>
      <c r="D9" s="300"/>
      <c r="E9" s="300"/>
      <c r="F9" s="300"/>
      <c r="G9" s="301"/>
      <c r="H9" s="302" t="s">
        <v>3</v>
      </c>
    </row>
    <row r="10" spans="1:8" ht="16.5" thickBot="1">
      <c r="A10" s="297"/>
      <c r="B10" s="298"/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303"/>
    </row>
    <row r="11" spans="1:8" ht="15">
      <c r="A11" s="304" t="s">
        <v>9</v>
      </c>
      <c r="B11" s="245" t="s">
        <v>10</v>
      </c>
      <c r="C11" s="253">
        <v>226</v>
      </c>
      <c r="D11" s="254">
        <v>0</v>
      </c>
      <c r="E11" s="254">
        <v>0</v>
      </c>
      <c r="F11" s="255">
        <v>3941</v>
      </c>
      <c r="G11" s="254">
        <v>160</v>
      </c>
      <c r="H11" s="260">
        <f>SUM(C11,D11,E11,F11,G11)</f>
        <v>4327</v>
      </c>
    </row>
    <row r="12" spans="1:8" ht="15.75" thickBot="1">
      <c r="A12" s="305"/>
      <c r="B12" s="246" t="s">
        <v>11</v>
      </c>
      <c r="C12" s="256">
        <v>289737591</v>
      </c>
      <c r="D12" s="204">
        <v>0</v>
      </c>
      <c r="E12" s="204">
        <v>0</v>
      </c>
      <c r="F12" s="205">
        <v>691422850</v>
      </c>
      <c r="G12" s="204">
        <v>0</v>
      </c>
      <c r="H12" s="261">
        <v>981160441</v>
      </c>
    </row>
    <row r="13" spans="1:8" ht="15">
      <c r="A13" s="290" t="s">
        <v>12</v>
      </c>
      <c r="B13" s="247" t="s">
        <v>13</v>
      </c>
      <c r="C13" s="257">
        <v>17</v>
      </c>
      <c r="D13" s="204">
        <v>4</v>
      </c>
      <c r="E13" s="204">
        <v>1</v>
      </c>
      <c r="F13" s="204">
        <v>48</v>
      </c>
      <c r="G13" s="204">
        <v>0</v>
      </c>
      <c r="H13" s="263">
        <v>70</v>
      </c>
    </row>
    <row r="14" spans="1:8" ht="15">
      <c r="A14" s="291"/>
      <c r="B14" s="248" t="s">
        <v>14</v>
      </c>
      <c r="C14" s="257">
        <v>49</v>
      </c>
      <c r="D14" s="204">
        <v>0</v>
      </c>
      <c r="E14" s="204">
        <v>0</v>
      </c>
      <c r="F14" s="204">
        <v>21</v>
      </c>
      <c r="G14" s="204">
        <v>0</v>
      </c>
      <c r="H14" s="263">
        <v>70</v>
      </c>
    </row>
    <row r="15" spans="1:8" ht="15.75" customHeight="1" thickBot="1">
      <c r="A15" s="292"/>
      <c r="B15" s="249" t="s">
        <v>15</v>
      </c>
      <c r="C15" s="256">
        <v>139211868</v>
      </c>
      <c r="D15" s="204">
        <v>0</v>
      </c>
      <c r="E15" s="204">
        <v>0</v>
      </c>
      <c r="F15" s="205">
        <v>68413400</v>
      </c>
      <c r="G15" s="204">
        <v>0</v>
      </c>
      <c r="H15" s="264">
        <v>207625268</v>
      </c>
    </row>
    <row r="16" spans="1:8" ht="15.75" customHeight="1" thickBot="1">
      <c r="A16" s="3" t="s">
        <v>16</v>
      </c>
      <c r="B16" s="250" t="s">
        <v>10</v>
      </c>
      <c r="C16" s="256">
        <v>1760</v>
      </c>
      <c r="D16" s="204">
        <v>34</v>
      </c>
      <c r="E16" s="204">
        <v>1</v>
      </c>
      <c r="F16" s="205">
        <v>8519</v>
      </c>
      <c r="G16" s="204">
        <v>2</v>
      </c>
      <c r="H16" s="261">
        <v>10316</v>
      </c>
    </row>
    <row r="17" spans="1:8" ht="15.75" customHeight="1" thickBot="1">
      <c r="A17" s="4" t="s">
        <v>17</v>
      </c>
      <c r="B17" s="251" t="s">
        <v>10</v>
      </c>
      <c r="C17" s="257">
        <v>8</v>
      </c>
      <c r="D17" s="204">
        <v>0</v>
      </c>
      <c r="E17" s="204">
        <v>0</v>
      </c>
      <c r="F17" s="204">
        <v>4</v>
      </c>
      <c r="G17" s="204">
        <v>0</v>
      </c>
      <c r="H17" s="264">
        <f>SUM(C17:G17)</f>
        <v>12</v>
      </c>
    </row>
    <row r="18" spans="1:8" ht="16.5" thickBot="1">
      <c r="A18" s="5" t="s">
        <v>18</v>
      </c>
      <c r="B18" s="252" t="s">
        <v>10</v>
      </c>
      <c r="C18" s="258">
        <v>119</v>
      </c>
      <c r="D18" s="259">
        <v>10</v>
      </c>
      <c r="E18" s="259">
        <v>2</v>
      </c>
      <c r="F18" s="259">
        <v>828</v>
      </c>
      <c r="G18" s="259">
        <v>186</v>
      </c>
      <c r="H18" s="262">
        <v>1145</v>
      </c>
    </row>
    <row r="20" spans="1:2" ht="15">
      <c r="A20" s="6" t="s">
        <v>19</v>
      </c>
      <c r="B20" s="6"/>
    </row>
    <row r="21" ht="15">
      <c r="C21" s="7"/>
    </row>
    <row r="22" ht="15">
      <c r="C22" s="7"/>
    </row>
    <row r="23" spans="2:3" ht="15">
      <c r="B23" s="7"/>
      <c r="C23" s="7"/>
    </row>
    <row r="24" ht="15">
      <c r="B24" s="7"/>
    </row>
    <row r="30" ht="15">
      <c r="C30" s="8"/>
    </row>
  </sheetData>
  <sheetProtection/>
  <mergeCells count="7"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&amp;L23.07.2010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"/>
  <sheetViews>
    <sheetView zoomScale="130" zoomScaleNormal="130" zoomScalePageLayoutView="85" workbookViewId="0" topLeftCell="A1">
      <selection activeCell="C21" sqref="C21"/>
    </sheetView>
  </sheetViews>
  <sheetFormatPr defaultColWidth="9.140625" defaultRowHeight="15"/>
  <cols>
    <col min="1" max="1" width="19.421875" style="72" customWidth="1"/>
    <col min="2" max="2" width="5.7109375" style="71" bestFit="1" customWidth="1"/>
    <col min="3" max="3" width="10.140625" style="73" customWidth="1"/>
    <col min="4" max="5" width="4.28125" style="71" bestFit="1" customWidth="1"/>
    <col min="6" max="6" width="11.57421875" style="73" customWidth="1"/>
    <col min="7" max="7" width="11.28125" style="71" customWidth="1"/>
    <col min="8" max="8" width="11.7109375" style="71" customWidth="1"/>
    <col min="9" max="9" width="6.7109375" style="71" customWidth="1"/>
    <col min="10" max="11" width="9.140625" style="10" customWidth="1"/>
    <col min="12" max="12" width="12.00390625" style="20" bestFit="1" customWidth="1"/>
    <col min="13" max="13" width="13.28125" style="9" bestFit="1" customWidth="1"/>
    <col min="14" max="16384" width="9.140625" style="10" customWidth="1"/>
  </cols>
  <sheetData>
    <row r="1" spans="1:13" ht="15.75" customHeight="1" thickBot="1">
      <c r="A1" s="316" t="s">
        <v>20</v>
      </c>
      <c r="B1" s="289"/>
      <c r="C1" s="289"/>
      <c r="D1" s="289"/>
      <c r="E1" s="289"/>
      <c r="F1" s="289"/>
      <c r="G1" s="289"/>
      <c r="H1" s="289"/>
      <c r="I1" s="289"/>
      <c r="J1" s="9"/>
      <c r="L1" s="10"/>
      <c r="M1" s="10"/>
    </row>
    <row r="2" spans="1:13" ht="15.75" customHeight="1" thickBot="1">
      <c r="A2" s="317" t="s">
        <v>21</v>
      </c>
      <c r="B2" s="317"/>
      <c r="C2" s="317"/>
      <c r="D2" s="317"/>
      <c r="E2" s="317"/>
      <c r="F2" s="317"/>
      <c r="G2" s="317"/>
      <c r="H2" s="317"/>
      <c r="I2" s="317"/>
      <c r="J2" s="9"/>
      <c r="L2" s="10"/>
      <c r="M2" s="10"/>
    </row>
    <row r="3" spans="1:13" ht="9.75" customHeight="1">
      <c r="A3" s="318" t="s">
        <v>22</v>
      </c>
      <c r="B3" s="321" t="s">
        <v>9</v>
      </c>
      <c r="C3" s="321"/>
      <c r="D3" s="321" t="s">
        <v>12</v>
      </c>
      <c r="E3" s="321"/>
      <c r="F3" s="321"/>
      <c r="G3" s="11" t="s">
        <v>23</v>
      </c>
      <c r="H3" s="11" t="s">
        <v>24</v>
      </c>
      <c r="I3" s="12" t="s">
        <v>18</v>
      </c>
      <c r="J3" s="9"/>
      <c r="L3" s="10"/>
      <c r="M3" s="10"/>
    </row>
    <row r="4" spans="1:13" ht="12.75" customHeight="1">
      <c r="A4" s="319"/>
      <c r="B4" s="13"/>
      <c r="C4" s="14"/>
      <c r="D4" s="322" t="s">
        <v>10</v>
      </c>
      <c r="E4" s="322"/>
      <c r="F4" s="15"/>
      <c r="G4" s="13"/>
      <c r="H4" s="13"/>
      <c r="I4" s="16"/>
      <c r="J4" s="9"/>
      <c r="L4" s="10"/>
      <c r="M4" s="10"/>
    </row>
    <row r="5" spans="1:9" ht="9.75" customHeight="1">
      <c r="A5" s="319"/>
      <c r="B5" s="17" t="s">
        <v>10</v>
      </c>
      <c r="C5" s="17" t="s">
        <v>11</v>
      </c>
      <c r="D5" s="322"/>
      <c r="E5" s="322"/>
      <c r="F5" s="18" t="s">
        <v>15</v>
      </c>
      <c r="G5" s="17" t="s">
        <v>10</v>
      </c>
      <c r="H5" s="17" t="s">
        <v>10</v>
      </c>
      <c r="I5" s="19" t="s">
        <v>10</v>
      </c>
    </row>
    <row r="6" spans="1:9" ht="9.75" thickBot="1">
      <c r="A6" s="320"/>
      <c r="B6" s="21"/>
      <c r="C6" s="22"/>
      <c r="D6" s="21" t="s">
        <v>25</v>
      </c>
      <c r="E6" s="21" t="s">
        <v>26</v>
      </c>
      <c r="F6" s="22"/>
      <c r="G6" s="21"/>
      <c r="H6" s="21"/>
      <c r="I6" s="23"/>
    </row>
    <row r="7" spans="1:13" s="29" customFormat="1" ht="11.25">
      <c r="A7" s="24" t="s">
        <v>27</v>
      </c>
      <c r="B7" s="25">
        <f>SUM(B8,B9,B10,B11,B12)</f>
        <v>4327</v>
      </c>
      <c r="C7" s="26">
        <f aca="true" t="shared" si="0" ref="C7:I7">SUM(C8,C9,C10,C11,C12)</f>
        <v>981160441</v>
      </c>
      <c r="D7" s="27">
        <f t="shared" si="0"/>
        <v>70</v>
      </c>
      <c r="E7" s="27">
        <f t="shared" si="0"/>
        <v>70</v>
      </c>
      <c r="F7" s="26">
        <f>SUM(F12,F11,F10,F9,F8)</f>
        <v>207625268</v>
      </c>
      <c r="G7" s="27">
        <f>SUM(G8,G9,G10,G11,G12)</f>
        <v>10316</v>
      </c>
      <c r="H7" s="27">
        <f t="shared" si="0"/>
        <v>12</v>
      </c>
      <c r="I7" s="28">
        <f t="shared" si="0"/>
        <v>1145</v>
      </c>
      <c r="L7" s="30"/>
      <c r="M7" s="31"/>
    </row>
    <row r="8" spans="1:13" s="29" customFormat="1" ht="11.25">
      <c r="A8" s="24" t="s">
        <v>28</v>
      </c>
      <c r="B8" s="32">
        <f>SUM(B15,B22,B29,B36,B43,B50,B57,B64,B72,B79,B86,B93,B100,B107,B114,B121,B128,B135,B142,B149,B156)</f>
        <v>226</v>
      </c>
      <c r="C8" s="33">
        <f>SUM(C15,C22,C29,C36,C43,C50,C57,C64,C72,C79,C86,C93,C100,C107,C114,C121,C128,C135:D135,C142,C149,C156)</f>
        <v>289737591</v>
      </c>
      <c r="D8" s="34">
        <f aca="true" t="shared" si="1" ref="D8:E11">SUM(D15,D22,D29,D36,D43,D50,D57,D64,D72,D79,D86,D93,D100,D107,D114,D121,D128,D135,D142,D149,D156)</f>
        <v>17</v>
      </c>
      <c r="E8" s="34">
        <f t="shared" si="1"/>
        <v>49</v>
      </c>
      <c r="F8" s="33">
        <f>SUM(F15,F22,F29,F36,F43,F50:F51,F57,F64,F72,F79,F86,F93,F100,F107,F114,F121,F128,F135,F142,F149,F156)</f>
        <v>139211868</v>
      </c>
      <c r="G8" s="34">
        <f>SUM(G15,G22,G29,G36,G43,G50,G57,G64,G72,G79,G86,G93,G100,G107,G114,G121,G128,G135,G142,G149,G156)</f>
        <v>1760</v>
      </c>
      <c r="H8" s="34">
        <f>SUM(H15,H22,H29,H36,H43,H50,H57,H64,H72,H79,H86,H93,H100,H107,H114,H121,H128,H135,H142,H149,H156)</f>
        <v>8</v>
      </c>
      <c r="I8" s="35">
        <f>SUM(I15,I22,I29,I36,I43,I50,I57,I64,I72,I79,I86,I93,I100,I107,I114,I121,I128,I135,I142,I149,I156)</f>
        <v>119</v>
      </c>
      <c r="L8" s="30"/>
      <c r="M8" s="31"/>
    </row>
    <row r="9" spans="1:13" s="29" customFormat="1" ht="11.25">
      <c r="A9" s="24" t="s">
        <v>29</v>
      </c>
      <c r="B9" s="32">
        <f>SUM(B16,B23,B30,B37,B44,B51,B58,B65,B73,B80,B87,B94,B101,B108,B115,B122,B129,B136,B143,B150,B157)</f>
        <v>0</v>
      </c>
      <c r="C9" s="33">
        <f>SUM(C16,C23,C30,C37,C44,C51,C58,C65,C73,C80,C87,C94,C101,C108,C115,C122,C129,C136,C143,C149,C149,C150,C157)</f>
        <v>0</v>
      </c>
      <c r="D9" s="34">
        <f t="shared" si="1"/>
        <v>4</v>
      </c>
      <c r="E9" s="34">
        <f t="shared" si="1"/>
        <v>0</v>
      </c>
      <c r="F9" s="33">
        <f>SUM(F16,F23,F30,F37,F44,F51,F58,F65,F73,F80,F87,F94,F101,F108,F115,F122,F129,F136,F143,F150,F150)</f>
        <v>0</v>
      </c>
      <c r="G9" s="34">
        <f>SUM(G16,G23,G30,G37,G44,G51,G58,G65,G73,G80,G87,G94,G101,G108,G115,G122,G129,G136,G143,G150,G157)</f>
        <v>34</v>
      </c>
      <c r="H9" s="34">
        <f>SUM(H16,H23,H30,H37,H44,H51,H58,H65,H73,H80,H87,H94,H101,H108)</f>
        <v>0</v>
      </c>
      <c r="I9" s="35">
        <f>SUM(I16,I23,I30,I37,I44,I51,I58,I65,I73,I80,I87,I94,I101,I108,I115,I122,I129,I136,I143,I150,I157)</f>
        <v>10</v>
      </c>
      <c r="L9" s="30"/>
      <c r="M9" s="31"/>
    </row>
    <row r="10" spans="1:13" s="29" customFormat="1" ht="11.25">
      <c r="A10" s="24" t="s">
        <v>30</v>
      </c>
      <c r="B10" s="32">
        <f>SUM(B17,B24,B31,B38,B45,B52,B59,B66,B74,B81,B88,B95,B102,B109,B116,B123,B130,B137,B144,B151,B158)</f>
        <v>0</v>
      </c>
      <c r="C10" s="33">
        <f>SUM(C17,C24,C31,C38,C45,C52,C59,C66,C74,C81,C88,C95,C102,C109,C116,C123,C130,C137,C144,C151,C158)</f>
        <v>0</v>
      </c>
      <c r="D10" s="34">
        <f t="shared" si="1"/>
        <v>1</v>
      </c>
      <c r="E10" s="34">
        <f t="shared" si="1"/>
        <v>0</v>
      </c>
      <c r="F10" s="33">
        <f>SUM(F17,F24,F31,F38,F45,F52,F59,F66,F74,F81,F88,F95,F102,F109,F116,F123,F130,F136)</f>
        <v>0</v>
      </c>
      <c r="G10" s="34">
        <f>SUM(G17,G24,G31,G38,G45,G52,G59,G66,G74,G81,G88,G95,G102,G109,G116,G123,G130,G137,G144,G151,G158)</f>
        <v>1</v>
      </c>
      <c r="H10" s="34">
        <f>SUM(H17,H24,H31,H38,H45,H52,H59,H66,H74,H81,H88,H95,H102,H109,H116,H123,H130,H137,H144,H151,H158)</f>
        <v>0</v>
      </c>
      <c r="I10" s="35">
        <f>SUM(I17,I24,I31,I38,I45,I52,I59,I66,I74,I81,I88,I95,I102,I109,I116,I123,I130,I137,I144,I151,I158)</f>
        <v>2</v>
      </c>
      <c r="L10" s="30"/>
      <c r="M10" s="31"/>
    </row>
    <row r="11" spans="1:13" s="29" customFormat="1" ht="11.25">
      <c r="A11" s="24" t="s">
        <v>31</v>
      </c>
      <c r="B11" s="32">
        <f>SUM(B18,B25,B32,B39,B46,B53,B60,B67,B75,B82,B89,B96,B103,B110,B117,B124,B131,B138,B145,B152,B159)</f>
        <v>3941</v>
      </c>
      <c r="C11" s="33">
        <f>SUM(C18,C25,C32,C39,C46,C53,C60,C67,C75,C82,C89,C96,C103,C110,C117,C124,C131,C138,C145,C152,C159)</f>
        <v>691422850</v>
      </c>
      <c r="D11" s="34">
        <f t="shared" si="1"/>
        <v>48</v>
      </c>
      <c r="E11" s="34">
        <f t="shared" si="1"/>
        <v>21</v>
      </c>
      <c r="F11" s="33">
        <f>SUM(F18,F25,F32,F39,F53,F60,F67,F75,F82,F89,F96,F103,F110,F117,F124,F131,F138,F145,F152,F159)</f>
        <v>68413400</v>
      </c>
      <c r="G11" s="34">
        <f>SUM(G18,G25,G32,G39,G46,G53,G60,G67,G75,G82,G89,G96,G103,G110,G117,G124,G131,G138,G145,G152,G159,G159,G159)</f>
        <v>8519</v>
      </c>
      <c r="H11" s="34">
        <f>SUM(H18,H25,H32,H39,H46,H53,H60,H64,H75,H82,H89,H96,H103,H110,H117,H124,H131,H138,H145,H159)</f>
        <v>4</v>
      </c>
      <c r="I11" s="35">
        <f>SUM(I18,I25,I32,I39,I46,I53,I60,I67,I75,I82,I89,I159,I152,I145,I138,I131,I124,I117,I110,I103,I96)</f>
        <v>828</v>
      </c>
      <c r="L11" s="30"/>
      <c r="M11" s="31"/>
    </row>
    <row r="12" spans="1:13" s="29" customFormat="1" ht="12" thickBot="1">
      <c r="A12" s="36" t="s">
        <v>32</v>
      </c>
      <c r="B12" s="37">
        <f>SUM(B19,B26,B33,B40,B47,B54,B61,B68,B76,B83,B90,B97,B104,B111,B118,B125,B132,B139,B146,B153,B160)</f>
        <v>160</v>
      </c>
      <c r="C12" s="38">
        <f>SUM(C19,C26,C33,C40,C47,C54,C61,C68,C76,C83,C90,C97,C104,C111,C118,C125,C132,C139,C146,C153,C160)</f>
        <v>0</v>
      </c>
      <c r="D12" s="39">
        <f>SUM(D19,D26,D33,D40,D47,D54,D61,D68,D76,D83,D90,D97,D104,D111,D118,D125,D132,D139,D146,D160)</f>
        <v>0</v>
      </c>
      <c r="E12" s="39">
        <f>SUM(E19,E26,E33,E40,E47,E54,E61,E65,E76,E83,E90,E97,E104,E111,E118,E125,E132,E139,E146,E160)</f>
        <v>0</v>
      </c>
      <c r="F12" s="38">
        <f>SUM(F19,F26,F33,F40,F47,F54,F61,F65,F76,F83,F90,F97,F104,F111,F118,F125,F132,F139,F146,F160)</f>
        <v>0</v>
      </c>
      <c r="G12" s="39">
        <f>SUM(G19,G26,G33,G40,G47,G54,G61,G68,G76,G83,G90,G97,G104,G111,G118,G125,G132,G139,G146,G160)</f>
        <v>2</v>
      </c>
      <c r="H12" s="39">
        <f>SUM(H19,H26,H33,H40,H47,H54,H61,H65,H76,H83,H90,H97,H104,H111,H118,H125,H132,H139,H146,H160)</f>
        <v>0</v>
      </c>
      <c r="I12" s="40">
        <f>SUM(,I19,I26,I33,I40,I47,I54,I61,I68,I76,I83,I90,I97,I104,I111,I118,I125,I132,I139,I146,I160,I153)</f>
        <v>186</v>
      </c>
      <c r="L12" s="30"/>
      <c r="M12" s="31"/>
    </row>
    <row r="13" spans="1:13" s="29" customFormat="1" ht="13.5" customHeight="1" thickBot="1">
      <c r="A13" s="306" t="s">
        <v>33</v>
      </c>
      <c r="B13" s="307"/>
      <c r="C13" s="307"/>
      <c r="D13" s="307"/>
      <c r="E13" s="307"/>
      <c r="F13" s="307"/>
      <c r="G13" s="307"/>
      <c r="H13" s="307"/>
      <c r="I13" s="308"/>
      <c r="L13" s="30"/>
      <c r="M13" s="31"/>
    </row>
    <row r="14" spans="1:13" s="29" customFormat="1" ht="11.25">
      <c r="A14" s="41" t="s">
        <v>34</v>
      </c>
      <c r="B14" s="42">
        <f aca="true" t="shared" si="2" ref="B14:I14">SUM(B15:B19)</f>
        <v>161</v>
      </c>
      <c r="C14" s="43">
        <f t="shared" si="2"/>
        <v>41939000</v>
      </c>
      <c r="D14" s="43">
        <f t="shared" si="2"/>
        <v>2</v>
      </c>
      <c r="E14" s="43">
        <f t="shared" si="2"/>
        <v>2</v>
      </c>
      <c r="F14" s="43">
        <f t="shared" si="2"/>
        <v>2620000</v>
      </c>
      <c r="G14" s="43">
        <f t="shared" si="2"/>
        <v>116</v>
      </c>
      <c r="H14" s="43">
        <f t="shared" si="2"/>
        <v>1</v>
      </c>
      <c r="I14" s="43">
        <f t="shared" si="2"/>
        <v>18</v>
      </c>
      <c r="L14" s="30"/>
      <c r="M14" s="31"/>
    </row>
    <row r="15" spans="1:13" s="29" customFormat="1" ht="11.25">
      <c r="A15" s="41" t="s">
        <v>35</v>
      </c>
      <c r="B15" s="46">
        <v>8</v>
      </c>
      <c r="C15" s="47">
        <v>18370000</v>
      </c>
      <c r="D15" s="48">
        <v>0</v>
      </c>
      <c r="E15" s="49">
        <v>2</v>
      </c>
      <c r="F15" s="50">
        <v>2620000</v>
      </c>
      <c r="G15" s="49">
        <v>22</v>
      </c>
      <c r="H15" s="48">
        <v>1</v>
      </c>
      <c r="I15" s="51">
        <v>2</v>
      </c>
      <c r="L15" s="30"/>
      <c r="M15" s="31"/>
    </row>
    <row r="16" spans="1:13" s="29" customFormat="1" ht="11.25">
      <c r="A16" s="41" t="s">
        <v>36</v>
      </c>
      <c r="B16" s="46">
        <v>0</v>
      </c>
      <c r="C16" s="47">
        <v>0</v>
      </c>
      <c r="D16" s="48">
        <v>0</v>
      </c>
      <c r="E16" s="48">
        <v>0</v>
      </c>
      <c r="F16" s="47">
        <v>0</v>
      </c>
      <c r="G16" s="48">
        <v>0</v>
      </c>
      <c r="H16" s="48">
        <v>0</v>
      </c>
      <c r="I16" s="52">
        <v>0</v>
      </c>
      <c r="L16" s="30"/>
      <c r="M16" s="31"/>
    </row>
    <row r="17" spans="1:9" ht="11.25">
      <c r="A17" s="41" t="s">
        <v>37</v>
      </c>
      <c r="B17" s="46">
        <v>0</v>
      </c>
      <c r="C17" s="47">
        <v>0</v>
      </c>
      <c r="D17" s="48">
        <v>0</v>
      </c>
      <c r="E17" s="48">
        <v>0</v>
      </c>
      <c r="F17" s="47">
        <v>0</v>
      </c>
      <c r="G17" s="48">
        <v>0</v>
      </c>
      <c r="H17" s="48">
        <v>0</v>
      </c>
      <c r="I17" s="52">
        <v>0</v>
      </c>
    </row>
    <row r="18" spans="1:11" ht="11.25">
      <c r="A18" s="41" t="s">
        <v>38</v>
      </c>
      <c r="B18" s="46">
        <v>95</v>
      </c>
      <c r="C18" s="47">
        <v>23569000</v>
      </c>
      <c r="D18" s="48">
        <v>2</v>
      </c>
      <c r="E18" s="48">
        <v>0</v>
      </c>
      <c r="F18" s="47">
        <v>0</v>
      </c>
      <c r="G18" s="49">
        <v>94</v>
      </c>
      <c r="H18" s="48">
        <v>0</v>
      </c>
      <c r="I18" s="51">
        <v>8</v>
      </c>
      <c r="K18" s="53"/>
    </row>
    <row r="19" spans="1:9" ht="12" thickBot="1">
      <c r="A19" s="54" t="s">
        <v>32</v>
      </c>
      <c r="B19" s="55">
        <v>58</v>
      </c>
      <c r="C19" s="56">
        <v>0</v>
      </c>
      <c r="D19" s="57">
        <v>0</v>
      </c>
      <c r="E19" s="57">
        <v>0</v>
      </c>
      <c r="F19" s="56">
        <v>0</v>
      </c>
      <c r="G19" s="58">
        <v>0</v>
      </c>
      <c r="H19" s="57">
        <v>0</v>
      </c>
      <c r="I19" s="59">
        <v>8</v>
      </c>
    </row>
    <row r="20" spans="1:9" ht="13.5" customHeight="1" thickBot="1">
      <c r="A20" s="306" t="s">
        <v>39</v>
      </c>
      <c r="B20" s="307"/>
      <c r="C20" s="307"/>
      <c r="D20" s="307"/>
      <c r="E20" s="307"/>
      <c r="F20" s="307"/>
      <c r="G20" s="307"/>
      <c r="H20" s="307"/>
      <c r="I20" s="308"/>
    </row>
    <row r="21" spans="1:9" ht="11.25">
      <c r="A21" s="41" t="s">
        <v>34</v>
      </c>
      <c r="B21" s="265">
        <f aca="true" t="shared" si="3" ref="B21:I21">SUM(B22:B26)</f>
        <v>74</v>
      </c>
      <c r="C21" s="266">
        <f t="shared" si="3"/>
        <v>18545000</v>
      </c>
      <c r="D21" s="266">
        <f t="shared" si="3"/>
        <v>3</v>
      </c>
      <c r="E21" s="266">
        <f t="shared" si="3"/>
        <v>3</v>
      </c>
      <c r="F21" s="266">
        <f t="shared" si="3"/>
        <v>7800000</v>
      </c>
      <c r="G21" s="266">
        <f t="shared" si="3"/>
        <v>82</v>
      </c>
      <c r="H21" s="266">
        <f t="shared" si="3"/>
        <v>0</v>
      </c>
      <c r="I21" s="45">
        <f t="shared" si="3"/>
        <v>5</v>
      </c>
    </row>
    <row r="22" spans="1:9" ht="11.25">
      <c r="A22" s="41" t="s">
        <v>35</v>
      </c>
      <c r="B22" s="46">
        <v>12</v>
      </c>
      <c r="C22" s="47">
        <v>3750000</v>
      </c>
      <c r="D22" s="48">
        <v>0</v>
      </c>
      <c r="E22" s="49">
        <v>1</v>
      </c>
      <c r="F22" s="50">
        <v>5000000</v>
      </c>
      <c r="G22" s="49">
        <v>32</v>
      </c>
      <c r="H22" s="48">
        <v>0</v>
      </c>
      <c r="I22" s="52">
        <v>0</v>
      </c>
    </row>
    <row r="23" spans="1:13" s="29" customFormat="1" ht="11.25">
      <c r="A23" s="41" t="s">
        <v>36</v>
      </c>
      <c r="B23" s="46">
        <v>0</v>
      </c>
      <c r="C23" s="47">
        <v>0</v>
      </c>
      <c r="D23" s="48">
        <v>2</v>
      </c>
      <c r="E23" s="48">
        <v>0</v>
      </c>
      <c r="F23" s="47">
        <v>0</v>
      </c>
      <c r="G23" s="48">
        <v>0</v>
      </c>
      <c r="H23" s="48">
        <v>0</v>
      </c>
      <c r="I23" s="52">
        <v>0</v>
      </c>
      <c r="L23" s="30"/>
      <c r="M23" s="31"/>
    </row>
    <row r="24" spans="1:9" ht="11.25">
      <c r="A24" s="41" t="s">
        <v>37</v>
      </c>
      <c r="B24" s="46">
        <v>0</v>
      </c>
      <c r="C24" s="47">
        <v>0</v>
      </c>
      <c r="D24" s="48">
        <v>0</v>
      </c>
      <c r="E24" s="48">
        <v>0</v>
      </c>
      <c r="F24" s="47">
        <v>0</v>
      </c>
      <c r="G24" s="48">
        <v>0</v>
      </c>
      <c r="H24" s="48">
        <v>0</v>
      </c>
      <c r="I24" s="52">
        <v>0</v>
      </c>
    </row>
    <row r="25" spans="1:9" ht="11.25">
      <c r="A25" s="41" t="s">
        <v>38</v>
      </c>
      <c r="B25" s="46">
        <v>62</v>
      </c>
      <c r="C25" s="47">
        <v>14795000</v>
      </c>
      <c r="D25" s="48">
        <v>1</v>
      </c>
      <c r="E25" s="49">
        <v>2</v>
      </c>
      <c r="F25" s="50">
        <v>2800000</v>
      </c>
      <c r="G25" s="49">
        <v>50</v>
      </c>
      <c r="H25" s="48">
        <v>0</v>
      </c>
      <c r="I25" s="52">
        <v>5</v>
      </c>
    </row>
    <row r="26" spans="1:9" ht="12" thickBot="1">
      <c r="A26" s="54" t="s">
        <v>32</v>
      </c>
      <c r="B26" s="55">
        <v>0</v>
      </c>
      <c r="C26" s="56">
        <v>0</v>
      </c>
      <c r="D26" s="57">
        <v>0</v>
      </c>
      <c r="E26" s="57">
        <v>0</v>
      </c>
      <c r="F26" s="56">
        <v>0</v>
      </c>
      <c r="G26" s="57">
        <v>0</v>
      </c>
      <c r="H26" s="57">
        <v>0</v>
      </c>
      <c r="I26" s="60">
        <v>0</v>
      </c>
    </row>
    <row r="27" spans="1:9" ht="13.5" customHeight="1" thickBot="1">
      <c r="A27" s="306" t="s">
        <v>40</v>
      </c>
      <c r="B27" s="307"/>
      <c r="C27" s="307"/>
      <c r="D27" s="307"/>
      <c r="E27" s="307"/>
      <c r="F27" s="307"/>
      <c r="G27" s="307"/>
      <c r="H27" s="307"/>
      <c r="I27" s="308"/>
    </row>
    <row r="28" spans="1:9" ht="11.25">
      <c r="A28" s="41" t="s">
        <v>34</v>
      </c>
      <c r="B28" s="265">
        <f>SUM(B29:B33)</f>
        <v>698</v>
      </c>
      <c r="C28" s="266">
        <f aca="true" t="shared" si="4" ref="C28:I28">SUM(C29:C33)</f>
        <v>176984250</v>
      </c>
      <c r="D28" s="266">
        <f t="shared" si="4"/>
        <v>13</v>
      </c>
      <c r="E28" s="266">
        <f t="shared" si="4"/>
        <v>13</v>
      </c>
      <c r="F28" s="266">
        <f t="shared" si="4"/>
        <v>54630000</v>
      </c>
      <c r="G28" s="266">
        <f t="shared" si="4"/>
        <v>2682</v>
      </c>
      <c r="H28" s="266">
        <f t="shared" si="4"/>
        <v>5</v>
      </c>
      <c r="I28" s="45">
        <f t="shared" si="4"/>
        <v>226</v>
      </c>
    </row>
    <row r="29" spans="1:9" ht="11.25">
      <c r="A29" s="41" t="s">
        <v>35</v>
      </c>
      <c r="B29" s="46">
        <v>31</v>
      </c>
      <c r="C29" s="47">
        <v>45450000</v>
      </c>
      <c r="D29" s="48">
        <v>3</v>
      </c>
      <c r="E29" s="49">
        <v>10</v>
      </c>
      <c r="F29" s="50">
        <v>45830000</v>
      </c>
      <c r="G29" s="49">
        <v>499</v>
      </c>
      <c r="H29" s="48">
        <v>4</v>
      </c>
      <c r="I29" s="51">
        <v>35</v>
      </c>
    </row>
    <row r="30" spans="1:9" ht="11.25">
      <c r="A30" s="41" t="s">
        <v>36</v>
      </c>
      <c r="B30" s="46">
        <v>0</v>
      </c>
      <c r="C30" s="47">
        <v>0</v>
      </c>
      <c r="D30" s="48">
        <v>1</v>
      </c>
      <c r="E30" s="48">
        <v>0</v>
      </c>
      <c r="F30" s="47">
        <v>0</v>
      </c>
      <c r="G30" s="48">
        <v>9</v>
      </c>
      <c r="H30" s="48">
        <v>0</v>
      </c>
      <c r="I30" s="51">
        <v>1</v>
      </c>
    </row>
    <row r="31" spans="1:9" ht="11.25">
      <c r="A31" s="41" t="s">
        <v>37</v>
      </c>
      <c r="B31" s="46">
        <v>0</v>
      </c>
      <c r="C31" s="47">
        <v>0</v>
      </c>
      <c r="D31" s="48">
        <v>0</v>
      </c>
      <c r="E31" s="48">
        <v>0</v>
      </c>
      <c r="F31" s="47">
        <v>0</v>
      </c>
      <c r="G31" s="48">
        <v>1</v>
      </c>
      <c r="H31" s="48">
        <v>0</v>
      </c>
      <c r="I31" s="51">
        <v>2</v>
      </c>
    </row>
    <row r="32" spans="1:9" ht="11.25">
      <c r="A32" s="41" t="s">
        <v>38</v>
      </c>
      <c r="B32" s="46">
        <v>667</v>
      </c>
      <c r="C32" s="47">
        <v>131534250</v>
      </c>
      <c r="D32" s="48">
        <v>9</v>
      </c>
      <c r="E32" s="49">
        <v>3</v>
      </c>
      <c r="F32" s="50">
        <v>8800000</v>
      </c>
      <c r="G32" s="49">
        <v>2173</v>
      </c>
      <c r="H32" s="48">
        <v>1</v>
      </c>
      <c r="I32" s="51">
        <v>186</v>
      </c>
    </row>
    <row r="33" spans="1:9" ht="12" thickBot="1">
      <c r="A33" s="54" t="s">
        <v>32</v>
      </c>
      <c r="B33" s="55">
        <v>0</v>
      </c>
      <c r="C33" s="56">
        <v>0</v>
      </c>
      <c r="D33" s="57">
        <v>0</v>
      </c>
      <c r="E33" s="57">
        <v>0</v>
      </c>
      <c r="F33" s="56">
        <v>0</v>
      </c>
      <c r="G33" s="58">
        <v>0</v>
      </c>
      <c r="H33" s="57">
        <v>0</v>
      </c>
      <c r="I33" s="60">
        <v>2</v>
      </c>
    </row>
    <row r="34" spans="1:9" ht="12.75" customHeight="1" thickBot="1">
      <c r="A34" s="306" t="s">
        <v>41</v>
      </c>
      <c r="B34" s="307"/>
      <c r="C34" s="307"/>
      <c r="D34" s="307"/>
      <c r="E34" s="307"/>
      <c r="F34" s="307"/>
      <c r="G34" s="307"/>
      <c r="H34" s="307"/>
      <c r="I34" s="308"/>
    </row>
    <row r="35" spans="1:9" ht="11.25">
      <c r="A35" s="41" t="s">
        <v>34</v>
      </c>
      <c r="B35" s="265">
        <f>SUM(B36:B40)</f>
        <v>40</v>
      </c>
      <c r="C35" s="266">
        <f aca="true" t="shared" si="5" ref="C35:I35">SUM(C36:C40)</f>
        <v>25721600</v>
      </c>
      <c r="D35" s="266">
        <f t="shared" si="5"/>
        <v>4</v>
      </c>
      <c r="E35" s="266">
        <f t="shared" si="5"/>
        <v>4</v>
      </c>
      <c r="F35" s="266">
        <f t="shared" si="5"/>
        <v>28150000</v>
      </c>
      <c r="G35" s="266">
        <f t="shared" si="5"/>
        <v>73</v>
      </c>
      <c r="H35" s="266">
        <f t="shared" si="5"/>
        <v>0</v>
      </c>
      <c r="I35" s="45">
        <f t="shared" si="5"/>
        <v>0</v>
      </c>
    </row>
    <row r="36" spans="1:9" ht="11.25">
      <c r="A36" s="41" t="s">
        <v>35</v>
      </c>
      <c r="B36" s="46">
        <v>19</v>
      </c>
      <c r="C36" s="47">
        <v>21320000</v>
      </c>
      <c r="D36" s="48">
        <v>0</v>
      </c>
      <c r="E36" s="49">
        <v>4</v>
      </c>
      <c r="F36" s="50">
        <v>28150000</v>
      </c>
      <c r="G36" s="49">
        <v>42</v>
      </c>
      <c r="H36" s="48">
        <v>0</v>
      </c>
      <c r="I36" s="51">
        <v>0</v>
      </c>
    </row>
    <row r="37" spans="1:9" s="29" customFormat="1" ht="11.25">
      <c r="A37" s="41" t="s">
        <v>36</v>
      </c>
      <c r="B37" s="46">
        <v>0</v>
      </c>
      <c r="C37" s="47">
        <v>0</v>
      </c>
      <c r="D37" s="48">
        <v>0</v>
      </c>
      <c r="E37" s="48">
        <v>0</v>
      </c>
      <c r="F37" s="47">
        <v>0</v>
      </c>
      <c r="G37" s="48">
        <v>0</v>
      </c>
      <c r="H37" s="48">
        <v>0</v>
      </c>
      <c r="I37" s="52">
        <v>0</v>
      </c>
    </row>
    <row r="38" spans="1:9" ht="11.25">
      <c r="A38" s="41" t="s">
        <v>37</v>
      </c>
      <c r="B38" s="46">
        <v>0</v>
      </c>
      <c r="C38" s="47">
        <v>0</v>
      </c>
      <c r="D38" s="48">
        <v>0</v>
      </c>
      <c r="E38" s="48">
        <v>0</v>
      </c>
      <c r="F38" s="47">
        <v>0</v>
      </c>
      <c r="G38" s="48">
        <v>0</v>
      </c>
      <c r="H38" s="48">
        <v>0</v>
      </c>
      <c r="I38" s="52">
        <v>0</v>
      </c>
    </row>
    <row r="39" spans="1:9" ht="11.25">
      <c r="A39" s="41" t="s">
        <v>38</v>
      </c>
      <c r="B39" s="46">
        <v>21</v>
      </c>
      <c r="C39" s="47">
        <v>4401600</v>
      </c>
      <c r="D39" s="48">
        <v>4</v>
      </c>
      <c r="E39" s="48">
        <v>0</v>
      </c>
      <c r="F39" s="47">
        <v>0</v>
      </c>
      <c r="G39" s="49">
        <v>31</v>
      </c>
      <c r="H39" s="48">
        <v>0</v>
      </c>
      <c r="I39" s="51">
        <v>0</v>
      </c>
    </row>
    <row r="40" spans="1:9" ht="12" thickBot="1">
      <c r="A40" s="54" t="s">
        <v>32</v>
      </c>
      <c r="B40" s="55">
        <v>0</v>
      </c>
      <c r="C40" s="56">
        <v>0</v>
      </c>
      <c r="D40" s="57">
        <v>0</v>
      </c>
      <c r="E40" s="57">
        <v>0</v>
      </c>
      <c r="F40" s="56">
        <v>0</v>
      </c>
      <c r="G40" s="57">
        <v>0</v>
      </c>
      <c r="H40" s="57">
        <v>0</v>
      </c>
      <c r="I40" s="59">
        <v>0</v>
      </c>
    </row>
    <row r="41" spans="1:9" ht="13.5" customHeight="1" thickBot="1">
      <c r="A41" s="306" t="s">
        <v>42</v>
      </c>
      <c r="B41" s="307"/>
      <c r="C41" s="307"/>
      <c r="D41" s="307"/>
      <c r="E41" s="307"/>
      <c r="F41" s="307"/>
      <c r="G41" s="307"/>
      <c r="H41" s="307"/>
      <c r="I41" s="308"/>
    </row>
    <row r="42" spans="1:9" ht="11.25">
      <c r="A42" s="41" t="s">
        <v>34</v>
      </c>
      <c r="B42" s="265">
        <f>SUM(B43:B47)</f>
        <v>11</v>
      </c>
      <c r="C42" s="266">
        <f aca="true" t="shared" si="6" ref="C42:I42">SUM(C43:C47)</f>
        <v>2399000</v>
      </c>
      <c r="D42" s="266">
        <f t="shared" si="6"/>
        <v>0</v>
      </c>
      <c r="E42" s="266">
        <f t="shared" si="6"/>
        <v>0</v>
      </c>
      <c r="F42" s="266">
        <f t="shared" si="6"/>
        <v>0</v>
      </c>
      <c r="G42" s="266">
        <f t="shared" si="6"/>
        <v>20</v>
      </c>
      <c r="H42" s="266">
        <f t="shared" si="6"/>
        <v>0</v>
      </c>
      <c r="I42" s="45">
        <f t="shared" si="6"/>
        <v>0</v>
      </c>
    </row>
    <row r="43" spans="1:9" ht="11.25">
      <c r="A43" s="41" t="s">
        <v>35</v>
      </c>
      <c r="B43" s="46">
        <v>0</v>
      </c>
      <c r="C43" s="47">
        <v>0</v>
      </c>
      <c r="D43" s="48">
        <v>0</v>
      </c>
      <c r="E43" s="48">
        <v>0</v>
      </c>
      <c r="F43" s="47">
        <v>0</v>
      </c>
      <c r="G43" s="49">
        <v>1</v>
      </c>
      <c r="H43" s="48">
        <v>0</v>
      </c>
      <c r="I43" s="51">
        <v>0</v>
      </c>
    </row>
    <row r="44" spans="1:9" s="29" customFormat="1" ht="13.5" customHeight="1">
      <c r="A44" s="41" t="s">
        <v>36</v>
      </c>
      <c r="B44" s="46">
        <v>0</v>
      </c>
      <c r="C44" s="47">
        <v>0</v>
      </c>
      <c r="D44" s="48">
        <v>0</v>
      </c>
      <c r="E44" s="48">
        <v>0</v>
      </c>
      <c r="F44" s="47">
        <v>0</v>
      </c>
      <c r="G44" s="48">
        <v>0</v>
      </c>
      <c r="H44" s="48">
        <v>0</v>
      </c>
      <c r="I44" s="52">
        <v>0</v>
      </c>
    </row>
    <row r="45" spans="1:9" ht="11.25">
      <c r="A45" s="41" t="s">
        <v>37</v>
      </c>
      <c r="B45" s="46">
        <v>0</v>
      </c>
      <c r="C45" s="47">
        <v>0</v>
      </c>
      <c r="D45" s="48">
        <v>0</v>
      </c>
      <c r="E45" s="48">
        <v>0</v>
      </c>
      <c r="F45" s="47">
        <v>0</v>
      </c>
      <c r="G45" s="48">
        <v>0</v>
      </c>
      <c r="H45" s="48">
        <v>0</v>
      </c>
      <c r="I45" s="52">
        <v>0</v>
      </c>
    </row>
    <row r="46" spans="1:9" ht="11.25">
      <c r="A46" s="41" t="s">
        <v>38</v>
      </c>
      <c r="B46" s="46">
        <v>11</v>
      </c>
      <c r="C46" s="47">
        <v>2399000</v>
      </c>
      <c r="D46" s="48">
        <v>0</v>
      </c>
      <c r="E46" s="48">
        <v>0</v>
      </c>
      <c r="F46" s="47">
        <v>0</v>
      </c>
      <c r="G46" s="49">
        <v>19</v>
      </c>
      <c r="H46" s="48">
        <v>0</v>
      </c>
      <c r="I46" s="51">
        <v>0</v>
      </c>
    </row>
    <row r="47" spans="1:9" ht="12" thickBot="1">
      <c r="A47" s="54" t="s">
        <v>32</v>
      </c>
      <c r="B47" s="55">
        <v>0</v>
      </c>
      <c r="C47" s="56">
        <v>0</v>
      </c>
      <c r="D47" s="57">
        <v>0</v>
      </c>
      <c r="E47" s="57">
        <v>0</v>
      </c>
      <c r="F47" s="56">
        <v>0</v>
      </c>
      <c r="G47" s="57">
        <v>0</v>
      </c>
      <c r="H47" s="57">
        <v>0</v>
      </c>
      <c r="I47" s="60">
        <v>0</v>
      </c>
    </row>
    <row r="48" spans="1:9" ht="13.5" customHeight="1" thickBot="1">
      <c r="A48" s="306" t="s">
        <v>43</v>
      </c>
      <c r="B48" s="307"/>
      <c r="C48" s="307"/>
      <c r="D48" s="307"/>
      <c r="E48" s="307"/>
      <c r="F48" s="307"/>
      <c r="G48" s="307"/>
      <c r="H48" s="307"/>
      <c r="I48" s="308"/>
    </row>
    <row r="49" spans="1:9" ht="11.25">
      <c r="A49" s="41" t="s">
        <v>34</v>
      </c>
      <c r="B49" s="265">
        <f>SUM(B50:B54)</f>
        <v>750</v>
      </c>
      <c r="C49" s="266">
        <f aca="true" t="shared" si="7" ref="C49:I49">SUM(C50:C54)</f>
        <v>178572500</v>
      </c>
      <c r="D49" s="266">
        <f t="shared" si="7"/>
        <v>10</v>
      </c>
      <c r="E49" s="266">
        <f t="shared" si="7"/>
        <v>10</v>
      </c>
      <c r="F49" s="266">
        <f t="shared" si="7"/>
        <v>14370000</v>
      </c>
      <c r="G49" s="266">
        <f t="shared" si="7"/>
        <v>1376</v>
      </c>
      <c r="H49" s="266">
        <f t="shared" si="7"/>
        <v>1</v>
      </c>
      <c r="I49" s="45">
        <f t="shared" si="7"/>
        <v>260</v>
      </c>
    </row>
    <row r="50" spans="1:11" ht="11.25">
      <c r="A50" s="41" t="s">
        <v>35</v>
      </c>
      <c r="B50" s="61">
        <v>24</v>
      </c>
      <c r="C50" s="50">
        <v>36778000</v>
      </c>
      <c r="D50" s="48">
        <v>4</v>
      </c>
      <c r="E50" s="48">
        <v>6</v>
      </c>
      <c r="F50" s="47">
        <v>10070000</v>
      </c>
      <c r="G50" s="49">
        <v>179</v>
      </c>
      <c r="H50" s="48">
        <v>0</v>
      </c>
      <c r="I50" s="51">
        <v>13</v>
      </c>
      <c r="J50" s="29"/>
      <c r="K50" s="29"/>
    </row>
    <row r="51" spans="1:9" s="29" customFormat="1" ht="11.25">
      <c r="A51" s="41" t="s">
        <v>36</v>
      </c>
      <c r="B51" s="61">
        <v>0</v>
      </c>
      <c r="C51" s="50">
        <v>0</v>
      </c>
      <c r="D51" s="48">
        <v>0</v>
      </c>
      <c r="E51" s="48">
        <v>0</v>
      </c>
      <c r="F51" s="47">
        <v>0</v>
      </c>
      <c r="G51" s="48">
        <v>3</v>
      </c>
      <c r="H51" s="48">
        <v>0</v>
      </c>
      <c r="I51" s="51">
        <v>1</v>
      </c>
    </row>
    <row r="52" spans="1:11" ht="11.25">
      <c r="A52" s="41" t="s">
        <v>37</v>
      </c>
      <c r="B52" s="46">
        <v>0</v>
      </c>
      <c r="C52" s="47">
        <v>0</v>
      </c>
      <c r="D52" s="48">
        <v>0</v>
      </c>
      <c r="E52" s="48">
        <v>0</v>
      </c>
      <c r="F52" s="47">
        <v>0</v>
      </c>
      <c r="G52" s="49">
        <v>0</v>
      </c>
      <c r="H52" s="48">
        <v>0</v>
      </c>
      <c r="I52" s="52">
        <v>0</v>
      </c>
      <c r="J52" s="29"/>
      <c r="K52" s="29"/>
    </row>
    <row r="53" spans="1:11" ht="11.25">
      <c r="A53" s="41" t="s">
        <v>38</v>
      </c>
      <c r="B53" s="61">
        <v>651</v>
      </c>
      <c r="C53" s="50">
        <v>141794500</v>
      </c>
      <c r="D53" s="48">
        <v>6</v>
      </c>
      <c r="E53" s="49">
        <v>4</v>
      </c>
      <c r="F53" s="50">
        <v>4300000</v>
      </c>
      <c r="G53" s="49">
        <v>1194</v>
      </c>
      <c r="H53" s="48">
        <v>1</v>
      </c>
      <c r="I53" s="51">
        <v>85</v>
      </c>
      <c r="J53" s="29"/>
      <c r="K53" s="29"/>
    </row>
    <row r="54" spans="1:11" ht="12" thickBot="1">
      <c r="A54" s="54" t="s">
        <v>32</v>
      </c>
      <c r="B54" s="55">
        <v>75</v>
      </c>
      <c r="C54" s="56">
        <v>0</v>
      </c>
      <c r="D54" s="57">
        <v>0</v>
      </c>
      <c r="E54" s="57">
        <v>0</v>
      </c>
      <c r="F54" s="56">
        <v>0</v>
      </c>
      <c r="G54" s="58">
        <v>0</v>
      </c>
      <c r="H54" s="57">
        <v>0</v>
      </c>
      <c r="I54" s="59">
        <v>161</v>
      </c>
      <c r="J54" s="29"/>
      <c r="K54" s="29"/>
    </row>
    <row r="55" spans="1:9" ht="13.5" customHeight="1" thickBot="1">
      <c r="A55" s="311" t="s">
        <v>44</v>
      </c>
      <c r="B55" s="312"/>
      <c r="C55" s="312"/>
      <c r="D55" s="312"/>
      <c r="E55" s="312"/>
      <c r="F55" s="312"/>
      <c r="G55" s="312"/>
      <c r="H55" s="312"/>
      <c r="I55" s="313"/>
    </row>
    <row r="56" spans="1:9" ht="11.25">
      <c r="A56" s="41" t="s">
        <v>34</v>
      </c>
      <c r="B56" s="265">
        <f>SUM(B57:B61)</f>
        <v>1144</v>
      </c>
      <c r="C56" s="44">
        <f aca="true" t="shared" si="8" ref="C56:I56">SUM(C57:C61)</f>
        <v>232887803</v>
      </c>
      <c r="D56" s="44">
        <f t="shared" si="8"/>
        <v>15</v>
      </c>
      <c r="E56" s="44">
        <f t="shared" si="8"/>
        <v>15</v>
      </c>
      <c r="F56" s="44">
        <f t="shared" si="8"/>
        <v>55583400</v>
      </c>
      <c r="G56" s="44">
        <f t="shared" si="8"/>
        <v>3298</v>
      </c>
      <c r="H56" s="44">
        <f t="shared" si="8"/>
        <v>3</v>
      </c>
      <c r="I56" s="45">
        <f t="shared" si="8"/>
        <v>376</v>
      </c>
    </row>
    <row r="57" spans="1:9" ht="11.25">
      <c r="A57" s="41" t="s">
        <v>35</v>
      </c>
      <c r="B57" s="61">
        <v>39</v>
      </c>
      <c r="C57" s="50">
        <v>26307803</v>
      </c>
      <c r="D57" s="48">
        <v>7</v>
      </c>
      <c r="E57" s="49">
        <v>7</v>
      </c>
      <c r="F57" s="50">
        <v>4370000</v>
      </c>
      <c r="G57" s="49">
        <v>463</v>
      </c>
      <c r="H57" s="48">
        <v>3</v>
      </c>
      <c r="I57" s="51">
        <v>42</v>
      </c>
    </row>
    <row r="58" spans="1:9" s="29" customFormat="1" ht="12" customHeight="1">
      <c r="A58" s="41" t="s">
        <v>36</v>
      </c>
      <c r="B58" s="46">
        <v>0</v>
      </c>
      <c r="C58" s="47">
        <v>0</v>
      </c>
      <c r="D58" s="48">
        <v>1</v>
      </c>
      <c r="E58" s="48">
        <v>0</v>
      </c>
      <c r="F58" s="47">
        <v>0</v>
      </c>
      <c r="G58" s="49">
        <v>21</v>
      </c>
      <c r="H58" s="48">
        <v>0</v>
      </c>
      <c r="I58" s="51">
        <v>8</v>
      </c>
    </row>
    <row r="59" spans="1:9" ht="11.25">
      <c r="A59" s="41" t="s">
        <v>37</v>
      </c>
      <c r="B59" s="46">
        <v>0</v>
      </c>
      <c r="C59" s="47">
        <v>0</v>
      </c>
      <c r="D59" s="48">
        <v>0</v>
      </c>
      <c r="E59" s="48">
        <v>0</v>
      </c>
      <c r="F59" s="47">
        <v>0</v>
      </c>
      <c r="G59" s="49">
        <v>0</v>
      </c>
      <c r="H59" s="48">
        <v>0</v>
      </c>
      <c r="I59" s="52">
        <v>0</v>
      </c>
    </row>
    <row r="60" spans="1:9" ht="11.25">
      <c r="A60" s="41" t="s">
        <v>38</v>
      </c>
      <c r="B60" s="61">
        <v>1094</v>
      </c>
      <c r="C60" s="50">
        <v>206580000</v>
      </c>
      <c r="D60" s="48">
        <v>7</v>
      </c>
      <c r="E60" s="48">
        <v>8</v>
      </c>
      <c r="F60" s="50">
        <v>51213400</v>
      </c>
      <c r="G60" s="49">
        <v>2814</v>
      </c>
      <c r="H60" s="48">
        <v>0</v>
      </c>
      <c r="I60" s="51">
        <v>318</v>
      </c>
    </row>
    <row r="61" spans="1:9" ht="12" thickBot="1">
      <c r="A61" s="54" t="s">
        <v>32</v>
      </c>
      <c r="B61" s="55">
        <v>11</v>
      </c>
      <c r="C61" s="56">
        <v>0</v>
      </c>
      <c r="D61" s="57">
        <v>0</v>
      </c>
      <c r="E61" s="57">
        <v>0</v>
      </c>
      <c r="F61" s="56">
        <v>0</v>
      </c>
      <c r="G61" s="57">
        <v>0</v>
      </c>
      <c r="H61" s="57">
        <v>0</v>
      </c>
      <c r="I61" s="60">
        <v>8</v>
      </c>
    </row>
    <row r="62" spans="1:9" s="29" customFormat="1" ht="15.75" customHeight="1" thickBot="1">
      <c r="A62" s="306" t="s">
        <v>45</v>
      </c>
      <c r="B62" s="314"/>
      <c r="C62" s="314"/>
      <c r="D62" s="314"/>
      <c r="E62" s="314"/>
      <c r="F62" s="314"/>
      <c r="G62" s="314"/>
      <c r="H62" s="314"/>
      <c r="I62" s="315"/>
    </row>
    <row r="63" spans="1:9" ht="11.25">
      <c r="A63" s="41" t="s">
        <v>34</v>
      </c>
      <c r="B63" s="265">
        <f>SUM(B64:B68)</f>
        <v>222</v>
      </c>
      <c r="C63" s="266">
        <f aca="true" t="shared" si="9" ref="C63:I63">SUM(C64:C68)</f>
        <v>52425000</v>
      </c>
      <c r="D63" s="266">
        <f t="shared" si="9"/>
        <v>1</v>
      </c>
      <c r="E63" s="266">
        <f t="shared" si="9"/>
        <v>1</v>
      </c>
      <c r="F63" s="266">
        <f t="shared" si="9"/>
        <v>410000</v>
      </c>
      <c r="G63" s="266">
        <f t="shared" si="9"/>
        <v>523</v>
      </c>
      <c r="H63" s="266">
        <f t="shared" si="9"/>
        <v>0</v>
      </c>
      <c r="I63" s="45">
        <f t="shared" si="9"/>
        <v>41</v>
      </c>
    </row>
    <row r="64" spans="1:9" ht="11.25">
      <c r="A64" s="41" t="s">
        <v>35</v>
      </c>
      <c r="B64" s="61">
        <v>15</v>
      </c>
      <c r="C64" s="50">
        <v>21380000</v>
      </c>
      <c r="D64" s="48">
        <v>1</v>
      </c>
      <c r="E64" s="49">
        <v>0</v>
      </c>
      <c r="F64" s="50">
        <v>0</v>
      </c>
      <c r="G64" s="49">
        <v>71</v>
      </c>
      <c r="H64" s="48">
        <v>0</v>
      </c>
      <c r="I64" s="51">
        <v>5</v>
      </c>
    </row>
    <row r="65" spans="1:9" ht="11.25">
      <c r="A65" s="41" t="s">
        <v>36</v>
      </c>
      <c r="B65" s="46">
        <v>0</v>
      </c>
      <c r="C65" s="47">
        <v>0</v>
      </c>
      <c r="D65" s="48">
        <v>0</v>
      </c>
      <c r="E65" s="48">
        <v>0</v>
      </c>
      <c r="F65" s="47">
        <v>0</v>
      </c>
      <c r="G65" s="48">
        <v>1</v>
      </c>
      <c r="H65" s="48">
        <v>0</v>
      </c>
      <c r="I65" s="52">
        <v>0</v>
      </c>
    </row>
    <row r="66" spans="1:9" ht="11.25">
      <c r="A66" s="41" t="s">
        <v>37</v>
      </c>
      <c r="B66" s="46">
        <v>0</v>
      </c>
      <c r="C66" s="47">
        <v>0</v>
      </c>
      <c r="D66" s="48">
        <v>0</v>
      </c>
      <c r="E66" s="48">
        <v>0</v>
      </c>
      <c r="F66" s="47">
        <v>0</v>
      </c>
      <c r="G66" s="48">
        <v>0</v>
      </c>
      <c r="H66" s="48">
        <v>0</v>
      </c>
      <c r="I66" s="51">
        <v>0</v>
      </c>
    </row>
    <row r="67" spans="1:9" ht="11.25">
      <c r="A67" s="41" t="s">
        <v>38</v>
      </c>
      <c r="B67" s="61">
        <v>191</v>
      </c>
      <c r="C67" s="50">
        <v>31045000</v>
      </c>
      <c r="D67" s="48">
        <v>0</v>
      </c>
      <c r="E67" s="49">
        <v>1</v>
      </c>
      <c r="F67" s="50">
        <v>410000</v>
      </c>
      <c r="G67" s="49">
        <v>449</v>
      </c>
      <c r="H67" s="48">
        <v>0</v>
      </c>
      <c r="I67" s="51">
        <v>30</v>
      </c>
    </row>
    <row r="68" spans="1:9" ht="12" thickBot="1">
      <c r="A68" s="54" t="s">
        <v>32</v>
      </c>
      <c r="B68" s="62">
        <v>16</v>
      </c>
      <c r="C68" s="63">
        <v>0</v>
      </c>
      <c r="D68" s="57">
        <v>0</v>
      </c>
      <c r="E68" s="57">
        <v>0</v>
      </c>
      <c r="F68" s="56">
        <v>0</v>
      </c>
      <c r="G68" s="58">
        <v>2</v>
      </c>
      <c r="H68" s="57">
        <v>0</v>
      </c>
      <c r="I68" s="59">
        <v>6</v>
      </c>
    </row>
    <row r="69" spans="1:9" ht="11.25">
      <c r="A69" s="64"/>
      <c r="B69" s="65"/>
      <c r="C69" s="66"/>
      <c r="D69" s="67"/>
      <c r="E69" s="67"/>
      <c r="F69" s="68"/>
      <c r="G69" s="65"/>
      <c r="H69" s="67"/>
      <c r="I69" s="268"/>
    </row>
    <row r="70" spans="1:9" ht="13.5" customHeight="1" thickBot="1">
      <c r="A70" s="309" t="s">
        <v>46</v>
      </c>
      <c r="B70" s="307"/>
      <c r="C70" s="307"/>
      <c r="D70" s="307"/>
      <c r="E70" s="307"/>
      <c r="F70" s="307"/>
      <c r="G70" s="307"/>
      <c r="H70" s="307"/>
      <c r="I70" s="308"/>
    </row>
    <row r="71" spans="1:9" ht="11.25">
      <c r="A71" s="41" t="s">
        <v>34</v>
      </c>
      <c r="B71" s="265">
        <f>SUM(B72:B76)</f>
        <v>209</v>
      </c>
      <c r="C71" s="44">
        <f aca="true" t="shared" si="10" ref="C71:I71">SUM(C72:C76)</f>
        <v>48163900</v>
      </c>
      <c r="D71" s="44">
        <f t="shared" si="10"/>
        <v>5</v>
      </c>
      <c r="E71" s="44">
        <f t="shared" si="10"/>
        <v>5</v>
      </c>
      <c r="F71" s="44">
        <f t="shared" si="10"/>
        <v>15490963</v>
      </c>
      <c r="G71" s="44">
        <f t="shared" si="10"/>
        <v>294</v>
      </c>
      <c r="H71" s="44">
        <f t="shared" si="10"/>
        <v>0</v>
      </c>
      <c r="I71" s="45">
        <f t="shared" si="10"/>
        <v>27</v>
      </c>
    </row>
    <row r="72" spans="1:9" ht="11.25">
      <c r="A72" s="41" t="s">
        <v>35</v>
      </c>
      <c r="B72" s="61">
        <v>16</v>
      </c>
      <c r="C72" s="50">
        <v>14616400</v>
      </c>
      <c r="D72" s="48">
        <v>1</v>
      </c>
      <c r="E72" s="49">
        <v>4</v>
      </c>
      <c r="F72" s="50">
        <v>15290963</v>
      </c>
      <c r="G72" s="49">
        <v>97</v>
      </c>
      <c r="H72" s="48">
        <v>0</v>
      </c>
      <c r="I72" s="51">
        <v>4</v>
      </c>
    </row>
    <row r="73" spans="1:9" s="29" customFormat="1" ht="11.25">
      <c r="A73" s="41" t="s">
        <v>36</v>
      </c>
      <c r="B73" s="46">
        <v>0</v>
      </c>
      <c r="C73" s="47">
        <v>0</v>
      </c>
      <c r="D73" s="48">
        <v>0</v>
      </c>
      <c r="E73" s="48">
        <v>0</v>
      </c>
      <c r="F73" s="47">
        <v>0</v>
      </c>
      <c r="G73" s="48">
        <v>0</v>
      </c>
      <c r="H73" s="48">
        <v>0</v>
      </c>
      <c r="I73" s="52">
        <v>0</v>
      </c>
    </row>
    <row r="74" spans="1:10" ht="11.25">
      <c r="A74" s="41" t="s">
        <v>37</v>
      </c>
      <c r="B74" s="46">
        <v>0</v>
      </c>
      <c r="C74" s="47">
        <v>0</v>
      </c>
      <c r="D74" s="48">
        <v>0</v>
      </c>
      <c r="E74" s="48">
        <v>0</v>
      </c>
      <c r="F74" s="47">
        <v>0</v>
      </c>
      <c r="G74" s="48">
        <v>0</v>
      </c>
      <c r="H74" s="48">
        <v>0</v>
      </c>
      <c r="I74" s="52">
        <v>0</v>
      </c>
      <c r="J74" s="20"/>
    </row>
    <row r="75" spans="1:10" ht="11.25">
      <c r="A75" s="41" t="s">
        <v>38</v>
      </c>
      <c r="B75" s="61">
        <v>193</v>
      </c>
      <c r="C75" s="50">
        <v>33547500</v>
      </c>
      <c r="D75" s="48">
        <v>4</v>
      </c>
      <c r="E75" s="48">
        <v>1</v>
      </c>
      <c r="F75" s="47">
        <v>200000</v>
      </c>
      <c r="G75" s="49">
        <v>197</v>
      </c>
      <c r="H75" s="48">
        <v>0</v>
      </c>
      <c r="I75" s="51">
        <v>23</v>
      </c>
      <c r="J75" s="20"/>
    </row>
    <row r="76" spans="1:10" ht="12" thickBot="1">
      <c r="A76" s="54" t="s">
        <v>32</v>
      </c>
      <c r="B76" s="55">
        <v>0</v>
      </c>
      <c r="C76" s="56">
        <v>0</v>
      </c>
      <c r="D76" s="57">
        <v>0</v>
      </c>
      <c r="E76" s="57">
        <v>0</v>
      </c>
      <c r="F76" s="56">
        <v>0</v>
      </c>
      <c r="G76" s="57">
        <v>0</v>
      </c>
      <c r="H76" s="57">
        <v>0</v>
      </c>
      <c r="I76" s="60">
        <v>0</v>
      </c>
      <c r="J76" s="20"/>
    </row>
    <row r="77" spans="1:10" ht="13.5" customHeight="1" thickBot="1">
      <c r="A77" s="306" t="s">
        <v>47</v>
      </c>
      <c r="B77" s="307"/>
      <c r="C77" s="307"/>
      <c r="D77" s="307"/>
      <c r="E77" s="307"/>
      <c r="F77" s="307"/>
      <c r="G77" s="307"/>
      <c r="H77" s="307"/>
      <c r="I77" s="308"/>
      <c r="J77" s="20"/>
    </row>
    <row r="78" spans="1:10" ht="11.25">
      <c r="A78" s="41" t="s">
        <v>34</v>
      </c>
      <c r="B78" s="265">
        <f>SUM(B79:B83)</f>
        <v>147</v>
      </c>
      <c r="C78" s="266">
        <f aca="true" t="shared" si="11" ref="C78:I78">SUM(C79:C83)</f>
        <v>17428000</v>
      </c>
      <c r="D78" s="266">
        <f t="shared" si="11"/>
        <v>3</v>
      </c>
      <c r="E78" s="266">
        <f t="shared" si="11"/>
        <v>3</v>
      </c>
      <c r="F78" s="266">
        <f t="shared" si="11"/>
        <v>782900</v>
      </c>
      <c r="G78" s="266">
        <f t="shared" si="11"/>
        <v>276</v>
      </c>
      <c r="H78" s="266">
        <f t="shared" si="11"/>
        <v>0</v>
      </c>
      <c r="I78" s="45">
        <f t="shared" si="11"/>
        <v>27</v>
      </c>
      <c r="J78" s="20"/>
    </row>
    <row r="79" spans="1:10" ht="11.25">
      <c r="A79" s="41" t="s">
        <v>35</v>
      </c>
      <c r="B79" s="61">
        <v>15</v>
      </c>
      <c r="C79" s="50">
        <v>5440000</v>
      </c>
      <c r="D79" s="48">
        <v>0</v>
      </c>
      <c r="E79" s="48">
        <v>3</v>
      </c>
      <c r="F79" s="47">
        <v>782900</v>
      </c>
      <c r="G79" s="49">
        <v>55</v>
      </c>
      <c r="H79" s="48">
        <v>0</v>
      </c>
      <c r="I79" s="51">
        <v>9</v>
      </c>
      <c r="J79" s="20"/>
    </row>
    <row r="80" spans="1:12" s="29" customFormat="1" ht="11.25">
      <c r="A80" s="41" t="s">
        <v>36</v>
      </c>
      <c r="B80" s="46">
        <v>0</v>
      </c>
      <c r="C80" s="47">
        <v>0</v>
      </c>
      <c r="D80" s="48">
        <v>0</v>
      </c>
      <c r="E80" s="48">
        <v>0</v>
      </c>
      <c r="F80" s="47">
        <v>0</v>
      </c>
      <c r="G80" s="48">
        <v>0</v>
      </c>
      <c r="H80" s="48">
        <v>0</v>
      </c>
      <c r="I80" s="52">
        <v>0</v>
      </c>
      <c r="L80" s="30"/>
    </row>
    <row r="81" spans="1:9" ht="11.25">
      <c r="A81" s="41" t="s">
        <v>37</v>
      </c>
      <c r="B81" s="46">
        <v>0</v>
      </c>
      <c r="C81" s="47">
        <v>0</v>
      </c>
      <c r="D81" s="48">
        <v>0</v>
      </c>
      <c r="E81" s="48">
        <v>0</v>
      </c>
      <c r="F81" s="47">
        <v>0</v>
      </c>
      <c r="G81" s="48">
        <v>0</v>
      </c>
      <c r="H81" s="48">
        <v>0</v>
      </c>
      <c r="I81" s="52">
        <v>0</v>
      </c>
    </row>
    <row r="82" spans="1:9" ht="11.25">
      <c r="A82" s="41" t="s">
        <v>38</v>
      </c>
      <c r="B82" s="61">
        <v>132</v>
      </c>
      <c r="C82" s="50">
        <v>11988000</v>
      </c>
      <c r="D82" s="48">
        <v>3</v>
      </c>
      <c r="E82" s="48">
        <v>0</v>
      </c>
      <c r="F82" s="47">
        <v>0</v>
      </c>
      <c r="G82" s="49">
        <v>221</v>
      </c>
      <c r="H82" s="48">
        <v>0</v>
      </c>
      <c r="I82" s="51">
        <v>18</v>
      </c>
    </row>
    <row r="83" spans="1:9" ht="12" thickBot="1">
      <c r="A83" s="54" t="s">
        <v>32</v>
      </c>
      <c r="B83" s="55">
        <v>0</v>
      </c>
      <c r="C83" s="56">
        <v>0</v>
      </c>
      <c r="D83" s="57">
        <v>0</v>
      </c>
      <c r="E83" s="57">
        <v>0</v>
      </c>
      <c r="F83" s="56">
        <v>0</v>
      </c>
      <c r="G83" s="57">
        <v>0</v>
      </c>
      <c r="H83" s="57">
        <v>0</v>
      </c>
      <c r="I83" s="60">
        <v>0</v>
      </c>
    </row>
    <row r="84" spans="1:9" ht="16.5" customHeight="1" thickBot="1">
      <c r="A84" s="306" t="s">
        <v>48</v>
      </c>
      <c r="B84" s="307"/>
      <c r="C84" s="307"/>
      <c r="D84" s="307"/>
      <c r="E84" s="307"/>
      <c r="F84" s="307"/>
      <c r="G84" s="307"/>
      <c r="H84" s="307"/>
      <c r="I84" s="308"/>
    </row>
    <row r="85" spans="1:9" ht="11.25">
      <c r="A85" s="41" t="s">
        <v>34</v>
      </c>
      <c r="B85" s="265">
        <f>SUM(B86:B90)</f>
        <v>66</v>
      </c>
      <c r="C85" s="266">
        <f aca="true" t="shared" si="12" ref="C85:I85">SUM(C86:C90)</f>
        <v>4097000</v>
      </c>
      <c r="D85" s="44">
        <f t="shared" si="12"/>
        <v>0</v>
      </c>
      <c r="E85" s="266">
        <f t="shared" si="12"/>
        <v>0</v>
      </c>
      <c r="F85" s="266">
        <f t="shared" si="12"/>
        <v>0</v>
      </c>
      <c r="G85" s="266">
        <f t="shared" si="12"/>
        <v>94</v>
      </c>
      <c r="H85" s="266">
        <f t="shared" si="12"/>
        <v>0</v>
      </c>
      <c r="I85" s="45">
        <f t="shared" si="12"/>
        <v>18</v>
      </c>
    </row>
    <row r="86" spans="1:9" ht="11.25">
      <c r="A86" s="41" t="s">
        <v>35</v>
      </c>
      <c r="B86" s="61">
        <v>4</v>
      </c>
      <c r="C86" s="50">
        <v>250000</v>
      </c>
      <c r="D86" s="48">
        <v>0</v>
      </c>
      <c r="E86" s="48">
        <v>0</v>
      </c>
      <c r="F86" s="47">
        <v>0</v>
      </c>
      <c r="G86" s="49">
        <v>47</v>
      </c>
      <c r="H86" s="48">
        <v>0</v>
      </c>
      <c r="I86" s="51">
        <v>0</v>
      </c>
    </row>
    <row r="87" spans="1:9" s="29" customFormat="1" ht="11.25">
      <c r="A87" s="41" t="s">
        <v>36</v>
      </c>
      <c r="B87" s="46">
        <v>0</v>
      </c>
      <c r="C87" s="47">
        <v>0</v>
      </c>
      <c r="D87" s="48">
        <v>0</v>
      </c>
      <c r="E87" s="48">
        <v>0</v>
      </c>
      <c r="F87" s="47">
        <v>0</v>
      </c>
      <c r="G87" s="48">
        <v>0</v>
      </c>
      <c r="H87" s="48">
        <v>0</v>
      </c>
      <c r="I87" s="52">
        <v>0</v>
      </c>
    </row>
    <row r="88" spans="1:9" ht="11.25">
      <c r="A88" s="41" t="s">
        <v>37</v>
      </c>
      <c r="B88" s="46">
        <v>0</v>
      </c>
      <c r="C88" s="47">
        <v>0</v>
      </c>
      <c r="D88" s="48">
        <v>0</v>
      </c>
      <c r="E88" s="48">
        <v>0</v>
      </c>
      <c r="F88" s="47">
        <v>0</v>
      </c>
      <c r="G88" s="48">
        <v>0</v>
      </c>
      <c r="H88" s="48">
        <v>0</v>
      </c>
      <c r="I88" s="52">
        <v>0</v>
      </c>
    </row>
    <row r="89" spans="1:9" ht="11.25">
      <c r="A89" s="41" t="s">
        <v>38</v>
      </c>
      <c r="B89" s="61">
        <v>62</v>
      </c>
      <c r="C89" s="50">
        <v>3847000</v>
      </c>
      <c r="D89" s="48">
        <v>0</v>
      </c>
      <c r="E89" s="48">
        <v>0</v>
      </c>
      <c r="F89" s="47">
        <v>0</v>
      </c>
      <c r="G89" s="49">
        <v>47</v>
      </c>
      <c r="H89" s="48">
        <v>0</v>
      </c>
      <c r="I89" s="51">
        <v>18</v>
      </c>
    </row>
    <row r="90" spans="1:9" ht="12" thickBot="1">
      <c r="A90" s="54" t="s">
        <v>32</v>
      </c>
      <c r="B90" s="55">
        <v>0</v>
      </c>
      <c r="C90" s="56">
        <v>0</v>
      </c>
      <c r="D90" s="57">
        <v>0</v>
      </c>
      <c r="E90" s="57">
        <v>0</v>
      </c>
      <c r="F90" s="56">
        <v>0</v>
      </c>
      <c r="G90" s="57">
        <v>0</v>
      </c>
      <c r="H90" s="57">
        <v>0</v>
      </c>
      <c r="I90" s="60">
        <v>0</v>
      </c>
    </row>
    <row r="91" spans="1:9" ht="13.5" customHeight="1" thickBot="1">
      <c r="A91" s="306" t="s">
        <v>49</v>
      </c>
      <c r="B91" s="307"/>
      <c r="C91" s="307"/>
      <c r="D91" s="307"/>
      <c r="E91" s="307"/>
      <c r="F91" s="307"/>
      <c r="G91" s="307"/>
      <c r="H91" s="307"/>
      <c r="I91" s="308"/>
    </row>
    <row r="92" spans="1:9" ht="11.25">
      <c r="A92" s="41" t="s">
        <v>34</v>
      </c>
      <c r="B92" s="265">
        <f>SUM(B93:B97)</f>
        <v>60</v>
      </c>
      <c r="C92" s="266">
        <f aca="true" t="shared" si="13" ref="C92:I92">SUM(C93:C97)</f>
        <v>89431100</v>
      </c>
      <c r="D92" s="266">
        <f t="shared" si="13"/>
        <v>0</v>
      </c>
      <c r="E92" s="266">
        <f t="shared" si="13"/>
        <v>0</v>
      </c>
      <c r="F92" s="266">
        <f t="shared" si="13"/>
        <v>0</v>
      </c>
      <c r="G92" s="266">
        <f t="shared" si="13"/>
        <v>58</v>
      </c>
      <c r="H92" s="266">
        <f t="shared" si="13"/>
        <v>0</v>
      </c>
      <c r="I92" s="45">
        <f t="shared" si="13"/>
        <v>9</v>
      </c>
    </row>
    <row r="93" spans="1:9" ht="11.25">
      <c r="A93" s="41" t="s">
        <v>35</v>
      </c>
      <c r="B93" s="61">
        <v>9</v>
      </c>
      <c r="C93" s="50">
        <v>83266100</v>
      </c>
      <c r="D93" s="48">
        <v>0</v>
      </c>
      <c r="E93" s="48">
        <v>0</v>
      </c>
      <c r="F93" s="47">
        <v>0</v>
      </c>
      <c r="G93" s="49">
        <v>22</v>
      </c>
      <c r="H93" s="48">
        <v>0</v>
      </c>
      <c r="I93" s="51">
        <v>1</v>
      </c>
    </row>
    <row r="94" spans="1:9" s="29" customFormat="1" ht="11.25">
      <c r="A94" s="41" t="s">
        <v>36</v>
      </c>
      <c r="B94" s="46">
        <v>0</v>
      </c>
      <c r="C94" s="47">
        <v>0</v>
      </c>
      <c r="D94" s="48">
        <v>0</v>
      </c>
      <c r="E94" s="48">
        <v>0</v>
      </c>
      <c r="F94" s="47">
        <v>0</v>
      </c>
      <c r="G94" s="48">
        <v>0</v>
      </c>
      <c r="H94" s="48">
        <v>0</v>
      </c>
      <c r="I94" s="52">
        <v>0</v>
      </c>
    </row>
    <row r="95" spans="1:9" ht="11.25">
      <c r="A95" s="41" t="s">
        <v>37</v>
      </c>
      <c r="B95" s="46">
        <v>0</v>
      </c>
      <c r="C95" s="47">
        <v>0</v>
      </c>
      <c r="D95" s="48">
        <v>0</v>
      </c>
      <c r="E95" s="48">
        <v>0</v>
      </c>
      <c r="F95" s="47">
        <v>0</v>
      </c>
      <c r="G95" s="48">
        <v>0</v>
      </c>
      <c r="H95" s="48">
        <v>0</v>
      </c>
      <c r="I95" s="52">
        <v>0</v>
      </c>
    </row>
    <row r="96" spans="1:9" ht="11.25">
      <c r="A96" s="41" t="s">
        <v>38</v>
      </c>
      <c r="B96" s="61">
        <v>51</v>
      </c>
      <c r="C96" s="50">
        <v>6165000</v>
      </c>
      <c r="D96" s="48">
        <v>0</v>
      </c>
      <c r="E96" s="48">
        <v>0</v>
      </c>
      <c r="F96" s="47">
        <v>0</v>
      </c>
      <c r="G96" s="49">
        <v>36</v>
      </c>
      <c r="H96" s="48">
        <v>0</v>
      </c>
      <c r="I96" s="51">
        <v>8</v>
      </c>
    </row>
    <row r="97" spans="1:9" ht="12" thickBot="1">
      <c r="A97" s="54" t="s">
        <v>32</v>
      </c>
      <c r="B97" s="62">
        <v>0</v>
      </c>
      <c r="C97" s="63">
        <v>0</v>
      </c>
      <c r="D97" s="57">
        <v>0</v>
      </c>
      <c r="E97" s="57">
        <v>0</v>
      </c>
      <c r="F97" s="56">
        <v>0</v>
      </c>
      <c r="G97" s="57">
        <v>0</v>
      </c>
      <c r="H97" s="57">
        <v>0</v>
      </c>
      <c r="I97" s="59">
        <v>0</v>
      </c>
    </row>
    <row r="98" spans="1:11" ht="13.5" customHeight="1" thickBot="1">
      <c r="A98" s="306" t="s">
        <v>50</v>
      </c>
      <c r="B98" s="307"/>
      <c r="C98" s="307"/>
      <c r="D98" s="307"/>
      <c r="E98" s="307"/>
      <c r="F98" s="307"/>
      <c r="G98" s="307"/>
      <c r="H98" s="307"/>
      <c r="I98" s="308"/>
      <c r="J98" s="29"/>
      <c r="K98" s="29"/>
    </row>
    <row r="99" spans="1:11" ht="11.25">
      <c r="A99" s="41" t="s">
        <v>34</v>
      </c>
      <c r="B99" s="265">
        <f>SUM(B100:B104)</f>
        <v>359</v>
      </c>
      <c r="C99" s="266">
        <f aca="true" t="shared" si="14" ref="C99:I99">SUM(C100:C104)</f>
        <v>42774000</v>
      </c>
      <c r="D99" s="266">
        <f t="shared" si="14"/>
        <v>4</v>
      </c>
      <c r="E99" s="266">
        <f t="shared" si="14"/>
        <v>4</v>
      </c>
      <c r="F99" s="266">
        <f t="shared" si="14"/>
        <v>2790000</v>
      </c>
      <c r="G99" s="266">
        <f t="shared" si="14"/>
        <v>717</v>
      </c>
      <c r="H99" s="266">
        <f t="shared" si="14"/>
        <v>0</v>
      </c>
      <c r="I99" s="45">
        <f t="shared" si="14"/>
        <v>66</v>
      </c>
      <c r="J99" s="29"/>
      <c r="K99" s="29"/>
    </row>
    <row r="100" spans="1:11" ht="11.25">
      <c r="A100" s="41" t="s">
        <v>35</v>
      </c>
      <c r="B100" s="61">
        <v>15</v>
      </c>
      <c r="C100" s="50">
        <v>6430000</v>
      </c>
      <c r="D100" s="48">
        <v>1</v>
      </c>
      <c r="E100" s="49">
        <v>2</v>
      </c>
      <c r="F100" s="50">
        <v>2100000</v>
      </c>
      <c r="G100" s="49">
        <v>63</v>
      </c>
      <c r="H100" s="48">
        <v>0</v>
      </c>
      <c r="I100" s="51">
        <v>4</v>
      </c>
      <c r="J100" s="29"/>
      <c r="K100" s="29"/>
    </row>
    <row r="101" spans="1:9" s="29" customFormat="1" ht="11.25">
      <c r="A101" s="41" t="s">
        <v>36</v>
      </c>
      <c r="B101" s="46">
        <v>0</v>
      </c>
      <c r="C101" s="47">
        <v>0</v>
      </c>
      <c r="D101" s="48">
        <v>0</v>
      </c>
      <c r="E101" s="48">
        <v>0</v>
      </c>
      <c r="F101" s="47">
        <v>0</v>
      </c>
      <c r="G101" s="48">
        <v>0</v>
      </c>
      <c r="H101" s="48">
        <v>0</v>
      </c>
      <c r="I101" s="52">
        <v>0</v>
      </c>
    </row>
    <row r="102" spans="1:9" ht="11.25">
      <c r="A102" s="41" t="s">
        <v>37</v>
      </c>
      <c r="B102" s="46">
        <v>0</v>
      </c>
      <c r="C102" s="47">
        <v>0</v>
      </c>
      <c r="D102" s="48">
        <v>1</v>
      </c>
      <c r="E102" s="48">
        <v>0</v>
      </c>
      <c r="F102" s="47">
        <v>0</v>
      </c>
      <c r="G102" s="48">
        <v>0</v>
      </c>
      <c r="H102" s="48">
        <v>0</v>
      </c>
      <c r="I102" s="52">
        <v>0</v>
      </c>
    </row>
    <row r="103" spans="1:9" ht="11.25">
      <c r="A103" s="41" t="s">
        <v>38</v>
      </c>
      <c r="B103" s="61">
        <v>344</v>
      </c>
      <c r="C103" s="50">
        <v>36344000</v>
      </c>
      <c r="D103" s="48">
        <v>2</v>
      </c>
      <c r="E103" s="49">
        <v>2</v>
      </c>
      <c r="F103" s="50">
        <v>690000</v>
      </c>
      <c r="G103" s="49">
        <v>654</v>
      </c>
      <c r="H103" s="48">
        <v>0</v>
      </c>
      <c r="I103" s="51">
        <v>62</v>
      </c>
    </row>
    <row r="104" spans="1:9" ht="12" thickBot="1">
      <c r="A104" s="54" t="s">
        <v>32</v>
      </c>
      <c r="B104" s="55">
        <v>0</v>
      </c>
      <c r="C104" s="56">
        <v>0</v>
      </c>
      <c r="D104" s="57">
        <v>0</v>
      </c>
      <c r="E104" s="57">
        <v>0</v>
      </c>
      <c r="F104" s="56">
        <v>0</v>
      </c>
      <c r="G104" s="57">
        <v>0</v>
      </c>
      <c r="H104" s="57">
        <v>0</v>
      </c>
      <c r="I104" s="60">
        <v>0</v>
      </c>
    </row>
    <row r="105" spans="1:9" ht="14.25" customHeight="1" thickBot="1">
      <c r="A105" s="306" t="s">
        <v>51</v>
      </c>
      <c r="B105" s="307"/>
      <c r="C105" s="307"/>
      <c r="D105" s="307"/>
      <c r="E105" s="307"/>
      <c r="F105" s="307"/>
      <c r="G105" s="307"/>
      <c r="H105" s="307"/>
      <c r="I105" s="308"/>
    </row>
    <row r="106" spans="1:9" ht="11.25">
      <c r="A106" s="41" t="s">
        <v>34</v>
      </c>
      <c r="B106" s="265">
        <f>SUM(B107:B111)</f>
        <v>147</v>
      </c>
      <c r="C106" s="266">
        <f aca="true" t="shared" si="15" ref="C106:I106">SUM(C107:C111)</f>
        <v>15863000</v>
      </c>
      <c r="D106" s="266">
        <f t="shared" si="15"/>
        <v>5</v>
      </c>
      <c r="E106" s="266">
        <f t="shared" si="15"/>
        <v>5</v>
      </c>
      <c r="F106" s="266">
        <f t="shared" si="15"/>
        <v>17615000</v>
      </c>
      <c r="G106" s="266">
        <f t="shared" si="15"/>
        <v>325</v>
      </c>
      <c r="H106" s="266">
        <f t="shared" si="15"/>
        <v>0</v>
      </c>
      <c r="I106" s="45">
        <f t="shared" si="15"/>
        <v>12</v>
      </c>
    </row>
    <row r="107" spans="1:9" ht="11.25">
      <c r="A107" s="41" t="s">
        <v>35</v>
      </c>
      <c r="B107" s="61">
        <v>5</v>
      </c>
      <c r="C107" s="50">
        <v>1400000</v>
      </c>
      <c r="D107" s="48">
        <v>0</v>
      </c>
      <c r="E107" s="49">
        <v>5</v>
      </c>
      <c r="F107" s="50">
        <v>17615000</v>
      </c>
      <c r="G107" s="49">
        <v>48</v>
      </c>
      <c r="H107" s="48">
        <v>0</v>
      </c>
      <c r="I107" s="51">
        <v>0</v>
      </c>
    </row>
    <row r="108" spans="1:9" s="29" customFormat="1" ht="11.25">
      <c r="A108" s="41" t="s">
        <v>36</v>
      </c>
      <c r="B108" s="46">
        <v>0</v>
      </c>
      <c r="C108" s="47">
        <v>0</v>
      </c>
      <c r="D108" s="48">
        <v>0</v>
      </c>
      <c r="E108" s="48">
        <v>0</v>
      </c>
      <c r="F108" s="47">
        <v>0</v>
      </c>
      <c r="G108" s="48">
        <v>0</v>
      </c>
      <c r="H108" s="48">
        <v>0</v>
      </c>
      <c r="I108" s="52">
        <v>0</v>
      </c>
    </row>
    <row r="109" spans="1:9" ht="11.25">
      <c r="A109" s="41" t="s">
        <v>37</v>
      </c>
      <c r="B109" s="46">
        <v>0</v>
      </c>
      <c r="C109" s="47">
        <v>0</v>
      </c>
      <c r="D109" s="48">
        <v>0</v>
      </c>
      <c r="E109" s="48">
        <v>0</v>
      </c>
      <c r="F109" s="47">
        <v>0</v>
      </c>
      <c r="G109" s="48">
        <v>0</v>
      </c>
      <c r="H109" s="48">
        <v>0</v>
      </c>
      <c r="I109" s="52">
        <v>0</v>
      </c>
    </row>
    <row r="110" spans="1:9" ht="11.25">
      <c r="A110" s="41" t="s">
        <v>38</v>
      </c>
      <c r="B110" s="61">
        <v>142</v>
      </c>
      <c r="C110" s="50">
        <v>14463000</v>
      </c>
      <c r="D110" s="48">
        <v>5</v>
      </c>
      <c r="E110" s="49">
        <v>0</v>
      </c>
      <c r="F110" s="50">
        <v>0</v>
      </c>
      <c r="G110" s="49">
        <v>277</v>
      </c>
      <c r="H110" s="48">
        <v>0</v>
      </c>
      <c r="I110" s="51">
        <v>12</v>
      </c>
    </row>
    <row r="111" spans="1:9" ht="12" thickBot="1">
      <c r="A111" s="54" t="s">
        <v>32</v>
      </c>
      <c r="B111" s="55">
        <v>0</v>
      </c>
      <c r="C111" s="56">
        <v>0</v>
      </c>
      <c r="D111" s="57">
        <v>0</v>
      </c>
      <c r="E111" s="57">
        <v>0</v>
      </c>
      <c r="F111" s="56">
        <v>0</v>
      </c>
      <c r="G111" s="57">
        <v>0</v>
      </c>
      <c r="H111" s="57">
        <v>0</v>
      </c>
      <c r="I111" s="60">
        <v>0</v>
      </c>
    </row>
    <row r="112" spans="1:9" ht="13.5" customHeight="1" thickBot="1">
      <c r="A112" s="309" t="s">
        <v>52</v>
      </c>
      <c r="B112" s="307"/>
      <c r="C112" s="307"/>
      <c r="D112" s="307"/>
      <c r="E112" s="307"/>
      <c r="F112" s="307"/>
      <c r="G112" s="307"/>
      <c r="H112" s="307"/>
      <c r="I112" s="308"/>
    </row>
    <row r="113" spans="1:9" ht="11.25">
      <c r="A113" s="41" t="s">
        <v>34</v>
      </c>
      <c r="B113" s="265">
        <f>SUM(B114:B118)</f>
        <v>3</v>
      </c>
      <c r="C113" s="266">
        <f aca="true" t="shared" si="16" ref="C113:I113">SUM(C114:C118)</f>
        <v>120000</v>
      </c>
      <c r="D113" s="266">
        <f t="shared" si="16"/>
        <v>0</v>
      </c>
      <c r="E113" s="266">
        <f t="shared" si="16"/>
        <v>0</v>
      </c>
      <c r="F113" s="266">
        <f t="shared" si="16"/>
        <v>0</v>
      </c>
      <c r="G113" s="266">
        <f t="shared" si="16"/>
        <v>4</v>
      </c>
      <c r="H113" s="266">
        <f t="shared" si="16"/>
        <v>0</v>
      </c>
      <c r="I113" s="45">
        <f t="shared" si="16"/>
        <v>0</v>
      </c>
    </row>
    <row r="114" spans="1:9" ht="11.25">
      <c r="A114" s="41" t="s">
        <v>35</v>
      </c>
      <c r="B114" s="46">
        <v>0</v>
      </c>
      <c r="C114" s="47">
        <v>0</v>
      </c>
      <c r="D114" s="48">
        <v>0</v>
      </c>
      <c r="E114" s="48">
        <v>0</v>
      </c>
      <c r="F114" s="47">
        <v>0</v>
      </c>
      <c r="G114" s="49">
        <v>0</v>
      </c>
      <c r="H114" s="48">
        <v>0</v>
      </c>
      <c r="I114" s="52">
        <v>0</v>
      </c>
    </row>
    <row r="115" spans="1:9" ht="11.25">
      <c r="A115" s="41" t="s">
        <v>36</v>
      </c>
      <c r="B115" s="46">
        <v>0</v>
      </c>
      <c r="C115" s="47">
        <v>0</v>
      </c>
      <c r="D115" s="48">
        <v>0</v>
      </c>
      <c r="E115" s="48">
        <v>0</v>
      </c>
      <c r="F115" s="47">
        <v>0</v>
      </c>
      <c r="G115" s="48">
        <v>0</v>
      </c>
      <c r="H115" s="48">
        <v>0</v>
      </c>
      <c r="I115" s="52">
        <v>0</v>
      </c>
    </row>
    <row r="116" spans="1:13" s="29" customFormat="1" ht="11.25">
      <c r="A116" s="41" t="s">
        <v>37</v>
      </c>
      <c r="B116" s="46">
        <v>0</v>
      </c>
      <c r="C116" s="47">
        <v>0</v>
      </c>
      <c r="D116" s="48">
        <v>0</v>
      </c>
      <c r="E116" s="48">
        <v>0</v>
      </c>
      <c r="F116" s="47">
        <v>0</v>
      </c>
      <c r="G116" s="48">
        <v>0</v>
      </c>
      <c r="H116" s="48">
        <v>0</v>
      </c>
      <c r="I116" s="52">
        <v>0</v>
      </c>
      <c r="L116" s="30"/>
      <c r="M116" s="31"/>
    </row>
    <row r="117" spans="1:9" ht="11.25">
      <c r="A117" s="41" t="s">
        <v>38</v>
      </c>
      <c r="B117" s="61">
        <v>3</v>
      </c>
      <c r="C117" s="50">
        <v>120000</v>
      </c>
      <c r="D117" s="48">
        <v>0</v>
      </c>
      <c r="E117" s="48">
        <v>0</v>
      </c>
      <c r="F117" s="47">
        <v>0</v>
      </c>
      <c r="G117" s="49">
        <v>4</v>
      </c>
      <c r="H117" s="48">
        <v>0</v>
      </c>
      <c r="I117" s="52">
        <v>0</v>
      </c>
    </row>
    <row r="118" spans="1:9" ht="12" thickBot="1">
      <c r="A118" s="54" t="s">
        <v>32</v>
      </c>
      <c r="B118" s="62">
        <v>0</v>
      </c>
      <c r="C118" s="63">
        <v>0</v>
      </c>
      <c r="D118" s="57">
        <v>0</v>
      </c>
      <c r="E118" s="57">
        <v>0</v>
      </c>
      <c r="F118" s="56">
        <v>0</v>
      </c>
      <c r="G118" s="57">
        <v>0</v>
      </c>
      <c r="H118" s="57">
        <v>0</v>
      </c>
      <c r="I118" s="60">
        <v>0</v>
      </c>
    </row>
    <row r="119" spans="1:9" ht="14.25" customHeight="1" thickBot="1">
      <c r="A119" s="306" t="s">
        <v>53</v>
      </c>
      <c r="B119" s="307"/>
      <c r="C119" s="307"/>
      <c r="D119" s="307"/>
      <c r="E119" s="307"/>
      <c r="F119" s="307"/>
      <c r="G119" s="307"/>
      <c r="H119" s="307"/>
      <c r="I119" s="308"/>
    </row>
    <row r="120" spans="1:9" ht="11.25">
      <c r="A120" s="41" t="s">
        <v>34</v>
      </c>
      <c r="B120" s="265">
        <f>SUM(B121:B125)</f>
        <v>89</v>
      </c>
      <c r="C120" s="266">
        <f aca="true" t="shared" si="17" ref="C120:I120">SUM(C121:C125)</f>
        <v>11845000</v>
      </c>
      <c r="D120" s="266">
        <f t="shared" si="17"/>
        <v>2</v>
      </c>
      <c r="E120" s="266">
        <f t="shared" si="17"/>
        <v>2</v>
      </c>
      <c r="F120" s="266">
        <f t="shared" si="17"/>
        <v>1500005</v>
      </c>
      <c r="G120" s="266">
        <f t="shared" si="17"/>
        <v>127</v>
      </c>
      <c r="H120" s="266">
        <f t="shared" si="17"/>
        <v>1</v>
      </c>
      <c r="I120" s="45">
        <f t="shared" si="17"/>
        <v>7</v>
      </c>
    </row>
    <row r="121" spans="1:9" ht="11.25">
      <c r="A121" s="41" t="s">
        <v>35</v>
      </c>
      <c r="B121" s="61">
        <v>5</v>
      </c>
      <c r="C121" s="50">
        <v>785000</v>
      </c>
      <c r="D121" s="48">
        <v>0</v>
      </c>
      <c r="E121" s="48">
        <v>2</v>
      </c>
      <c r="F121" s="47">
        <v>1500005</v>
      </c>
      <c r="G121" s="49">
        <v>59</v>
      </c>
      <c r="H121" s="48">
        <v>0</v>
      </c>
      <c r="I121" s="51">
        <v>1</v>
      </c>
    </row>
    <row r="122" spans="1:9" ht="11.25">
      <c r="A122" s="41" t="s">
        <v>36</v>
      </c>
      <c r="B122" s="46">
        <v>0</v>
      </c>
      <c r="C122" s="47">
        <v>0</v>
      </c>
      <c r="D122" s="48">
        <v>0</v>
      </c>
      <c r="E122" s="48">
        <v>0</v>
      </c>
      <c r="F122" s="47">
        <v>0</v>
      </c>
      <c r="G122" s="48">
        <v>0</v>
      </c>
      <c r="H122" s="48">
        <v>0</v>
      </c>
      <c r="I122" s="52">
        <v>0</v>
      </c>
    </row>
    <row r="123" spans="1:9" ht="11.25">
      <c r="A123" s="41" t="s">
        <v>37</v>
      </c>
      <c r="B123" s="46">
        <v>0</v>
      </c>
      <c r="C123" s="47">
        <v>0</v>
      </c>
      <c r="D123" s="48">
        <v>0</v>
      </c>
      <c r="E123" s="48">
        <v>0</v>
      </c>
      <c r="F123" s="47">
        <v>0</v>
      </c>
      <c r="G123" s="48">
        <v>0</v>
      </c>
      <c r="H123" s="48">
        <v>0</v>
      </c>
      <c r="I123" s="52">
        <v>0</v>
      </c>
    </row>
    <row r="124" spans="1:9" ht="11.25">
      <c r="A124" s="41" t="s">
        <v>38</v>
      </c>
      <c r="B124" s="61">
        <v>84</v>
      </c>
      <c r="C124" s="50">
        <v>11060000</v>
      </c>
      <c r="D124" s="48">
        <v>2</v>
      </c>
      <c r="E124" s="48">
        <v>0</v>
      </c>
      <c r="F124" s="47">
        <v>0</v>
      </c>
      <c r="G124" s="49">
        <v>68</v>
      </c>
      <c r="H124" s="48">
        <v>1</v>
      </c>
      <c r="I124" s="51">
        <v>6</v>
      </c>
    </row>
    <row r="125" spans="1:9" ht="12" thickBot="1">
      <c r="A125" s="54" t="s">
        <v>32</v>
      </c>
      <c r="B125" s="62">
        <v>0</v>
      </c>
      <c r="C125" s="63">
        <v>0</v>
      </c>
      <c r="D125" s="57">
        <v>0</v>
      </c>
      <c r="E125" s="57">
        <v>0</v>
      </c>
      <c r="F125" s="56">
        <v>0</v>
      </c>
      <c r="G125" s="57">
        <v>0</v>
      </c>
      <c r="H125" s="57">
        <v>0</v>
      </c>
      <c r="I125" s="60">
        <v>0</v>
      </c>
    </row>
    <row r="126" spans="1:9" ht="13.5" customHeight="1" thickBot="1">
      <c r="A126" s="309" t="s">
        <v>54</v>
      </c>
      <c r="B126" s="307"/>
      <c r="C126" s="307"/>
      <c r="D126" s="307"/>
      <c r="E126" s="307"/>
      <c r="F126" s="307"/>
      <c r="G126" s="307"/>
      <c r="H126" s="307"/>
      <c r="I126" s="310"/>
    </row>
    <row r="127" spans="1:11" ht="11.25">
      <c r="A127" s="41" t="s">
        <v>34</v>
      </c>
      <c r="B127" s="265">
        <f>SUM(B128:B132)</f>
        <v>74</v>
      </c>
      <c r="C127" s="266">
        <f aca="true" t="shared" si="18" ref="C127:I127">SUM(C128:C132)</f>
        <v>11299288</v>
      </c>
      <c r="D127" s="266">
        <f t="shared" si="18"/>
        <v>1</v>
      </c>
      <c r="E127" s="266">
        <f t="shared" si="18"/>
        <v>1</v>
      </c>
      <c r="F127" s="266">
        <f t="shared" si="18"/>
        <v>3593000</v>
      </c>
      <c r="G127" s="266">
        <f t="shared" si="18"/>
        <v>150</v>
      </c>
      <c r="H127" s="266">
        <f t="shared" si="18"/>
        <v>1</v>
      </c>
      <c r="I127" s="45">
        <f t="shared" si="18"/>
        <v>36</v>
      </c>
      <c r="K127" s="69"/>
    </row>
    <row r="128" spans="1:9" ht="11.25">
      <c r="A128" s="41" t="s">
        <v>35</v>
      </c>
      <c r="B128" s="61">
        <v>6</v>
      </c>
      <c r="C128" s="50">
        <v>3044288</v>
      </c>
      <c r="D128" s="48">
        <v>0</v>
      </c>
      <c r="E128" s="49">
        <v>1</v>
      </c>
      <c r="F128" s="50">
        <v>3593000</v>
      </c>
      <c r="G128" s="49">
        <v>41</v>
      </c>
      <c r="H128" s="48">
        <v>0</v>
      </c>
      <c r="I128" s="51">
        <v>1</v>
      </c>
    </row>
    <row r="129" spans="1:9" ht="11.25">
      <c r="A129" s="41" t="s">
        <v>36</v>
      </c>
      <c r="B129" s="46">
        <v>0</v>
      </c>
      <c r="C129" s="47">
        <v>0</v>
      </c>
      <c r="D129" s="48">
        <v>0</v>
      </c>
      <c r="E129" s="48">
        <v>0</v>
      </c>
      <c r="F129" s="47">
        <v>0</v>
      </c>
      <c r="G129" s="48">
        <v>0</v>
      </c>
      <c r="H129" s="48">
        <v>0</v>
      </c>
      <c r="I129" s="52">
        <v>0</v>
      </c>
    </row>
    <row r="130" spans="1:13" s="29" customFormat="1" ht="11.25">
      <c r="A130" s="41" t="s">
        <v>37</v>
      </c>
      <c r="B130" s="46">
        <v>0</v>
      </c>
      <c r="C130" s="47">
        <v>0</v>
      </c>
      <c r="D130" s="48">
        <v>0</v>
      </c>
      <c r="E130" s="48">
        <v>0</v>
      </c>
      <c r="F130" s="47">
        <v>0</v>
      </c>
      <c r="G130" s="48">
        <v>0</v>
      </c>
      <c r="H130" s="48">
        <v>0</v>
      </c>
      <c r="I130" s="52">
        <v>0</v>
      </c>
      <c r="L130" s="30"/>
      <c r="M130" s="31"/>
    </row>
    <row r="131" spans="1:9" ht="11.25">
      <c r="A131" s="41" t="s">
        <v>38</v>
      </c>
      <c r="B131" s="61">
        <v>68</v>
      </c>
      <c r="C131" s="50">
        <v>8255000</v>
      </c>
      <c r="D131" s="48">
        <v>1</v>
      </c>
      <c r="E131" s="48">
        <v>0</v>
      </c>
      <c r="F131" s="47">
        <v>0</v>
      </c>
      <c r="G131" s="49">
        <v>109</v>
      </c>
      <c r="H131" s="48">
        <v>1</v>
      </c>
      <c r="I131" s="51">
        <v>35</v>
      </c>
    </row>
    <row r="132" spans="1:9" ht="12" thickBot="1">
      <c r="A132" s="54" t="s">
        <v>32</v>
      </c>
      <c r="B132" s="55">
        <v>0</v>
      </c>
      <c r="C132" s="56">
        <v>0</v>
      </c>
      <c r="D132" s="57">
        <v>0</v>
      </c>
      <c r="E132" s="57">
        <v>0</v>
      </c>
      <c r="F132" s="56">
        <v>0</v>
      </c>
      <c r="G132" s="57">
        <v>0</v>
      </c>
      <c r="H132" s="57">
        <v>0</v>
      </c>
      <c r="I132" s="60">
        <v>0</v>
      </c>
    </row>
    <row r="133" spans="1:9" ht="14.25" customHeight="1" thickBot="1">
      <c r="A133" s="306" t="s">
        <v>55</v>
      </c>
      <c r="B133" s="307"/>
      <c r="C133" s="307"/>
      <c r="D133" s="307"/>
      <c r="E133" s="307"/>
      <c r="F133" s="307"/>
      <c r="G133" s="307"/>
      <c r="H133" s="307"/>
      <c r="I133" s="308"/>
    </row>
    <row r="134" spans="1:9" ht="11.25">
      <c r="A134" s="41" t="s">
        <v>34</v>
      </c>
      <c r="B134" s="265">
        <f>SUM(B135:B139)</f>
        <v>43</v>
      </c>
      <c r="C134" s="266">
        <f aca="true" t="shared" si="19" ref="C134:I134">SUM(C135:C139)</f>
        <v>6675000</v>
      </c>
      <c r="D134" s="266">
        <f t="shared" si="19"/>
        <v>1</v>
      </c>
      <c r="E134" s="266">
        <f t="shared" si="19"/>
        <v>1</v>
      </c>
      <c r="F134" s="266">
        <f t="shared" si="19"/>
        <v>1510000</v>
      </c>
      <c r="G134" s="266">
        <f t="shared" si="19"/>
        <v>37</v>
      </c>
      <c r="H134" s="266">
        <f t="shared" si="19"/>
        <v>0</v>
      </c>
      <c r="I134" s="45">
        <f t="shared" si="19"/>
        <v>6</v>
      </c>
    </row>
    <row r="135" spans="1:9" ht="11.25">
      <c r="A135" s="41" t="s">
        <v>35</v>
      </c>
      <c r="B135" s="61">
        <v>3</v>
      </c>
      <c r="C135" s="50">
        <v>1150000</v>
      </c>
      <c r="D135" s="48">
        <v>0</v>
      </c>
      <c r="E135" s="48">
        <v>1</v>
      </c>
      <c r="F135" s="47">
        <v>1510000</v>
      </c>
      <c r="G135" s="49">
        <v>9</v>
      </c>
      <c r="H135" s="48">
        <v>0</v>
      </c>
      <c r="I135" s="51">
        <v>1</v>
      </c>
    </row>
    <row r="136" spans="1:9" ht="11.25">
      <c r="A136" s="41" t="s">
        <v>36</v>
      </c>
      <c r="B136" s="46">
        <v>0</v>
      </c>
      <c r="C136" s="47">
        <v>0</v>
      </c>
      <c r="D136" s="48">
        <v>0</v>
      </c>
      <c r="E136" s="48">
        <v>0</v>
      </c>
      <c r="F136" s="47">
        <v>0</v>
      </c>
      <c r="G136" s="48">
        <v>0</v>
      </c>
      <c r="H136" s="48">
        <v>0</v>
      </c>
      <c r="I136" s="52">
        <v>0</v>
      </c>
    </row>
    <row r="137" spans="1:13" s="29" customFormat="1" ht="11.25">
      <c r="A137" s="41" t="s">
        <v>37</v>
      </c>
      <c r="B137" s="46">
        <v>0</v>
      </c>
      <c r="C137" s="47">
        <v>0</v>
      </c>
      <c r="D137" s="48">
        <v>0</v>
      </c>
      <c r="E137" s="48">
        <v>0</v>
      </c>
      <c r="F137" s="47">
        <v>0</v>
      </c>
      <c r="G137" s="48">
        <v>0</v>
      </c>
      <c r="H137" s="48">
        <v>0</v>
      </c>
      <c r="I137" s="52">
        <v>0</v>
      </c>
      <c r="L137" s="30"/>
      <c r="M137" s="31"/>
    </row>
    <row r="138" spans="1:9" ht="11.25">
      <c r="A138" s="41" t="s">
        <v>38</v>
      </c>
      <c r="B138" s="61">
        <v>40</v>
      </c>
      <c r="C138" s="50">
        <v>5525000</v>
      </c>
      <c r="D138" s="48">
        <v>1</v>
      </c>
      <c r="E138" s="48">
        <v>0</v>
      </c>
      <c r="F138" s="47">
        <v>0</v>
      </c>
      <c r="G138" s="49">
        <v>28</v>
      </c>
      <c r="H138" s="48">
        <v>0</v>
      </c>
      <c r="I138" s="51">
        <v>4</v>
      </c>
    </row>
    <row r="139" spans="1:9" ht="12" thickBot="1">
      <c r="A139" s="54" t="s">
        <v>32</v>
      </c>
      <c r="B139" s="55">
        <v>0</v>
      </c>
      <c r="C139" s="56">
        <v>0</v>
      </c>
      <c r="D139" s="57">
        <v>0</v>
      </c>
      <c r="E139" s="57">
        <v>0</v>
      </c>
      <c r="F139" s="56">
        <v>0</v>
      </c>
      <c r="G139" s="57">
        <v>0</v>
      </c>
      <c r="H139" s="57">
        <v>0</v>
      </c>
      <c r="I139" s="60">
        <v>1</v>
      </c>
    </row>
    <row r="140" spans="1:9" ht="13.5" customHeight="1" thickBot="1">
      <c r="A140" s="306" t="s">
        <v>56</v>
      </c>
      <c r="B140" s="307"/>
      <c r="C140" s="307"/>
      <c r="D140" s="307"/>
      <c r="E140" s="307"/>
      <c r="F140" s="307"/>
      <c r="G140" s="307"/>
      <c r="H140" s="307"/>
      <c r="I140" s="308"/>
    </row>
    <row r="141" spans="1:9" ht="12.75" customHeight="1">
      <c r="A141" s="41" t="s">
        <v>34</v>
      </c>
      <c r="B141" s="265">
        <f>SUM(B142:B146)</f>
        <v>29</v>
      </c>
      <c r="C141" s="266">
        <f aca="true" t="shared" si="20" ref="C141:I141">SUM(C142:C146)</f>
        <v>2790000</v>
      </c>
      <c r="D141" s="266">
        <f t="shared" si="20"/>
        <v>1</v>
      </c>
      <c r="E141" s="266">
        <f t="shared" si="20"/>
        <v>1</v>
      </c>
      <c r="F141" s="266">
        <f t="shared" si="20"/>
        <v>780000</v>
      </c>
      <c r="G141" s="266">
        <f t="shared" si="20"/>
        <v>63</v>
      </c>
      <c r="H141" s="266">
        <f t="shared" si="20"/>
        <v>0</v>
      </c>
      <c r="I141" s="45">
        <f t="shared" si="20"/>
        <v>11</v>
      </c>
    </row>
    <row r="142" spans="1:9" ht="11.25">
      <c r="A142" s="41" t="s">
        <v>35</v>
      </c>
      <c r="B142" s="46">
        <v>0</v>
      </c>
      <c r="C142" s="47">
        <v>0</v>
      </c>
      <c r="D142" s="48">
        <v>0</v>
      </c>
      <c r="E142" s="48">
        <v>1</v>
      </c>
      <c r="F142" s="47">
        <v>780000</v>
      </c>
      <c r="G142" s="48">
        <v>9</v>
      </c>
      <c r="H142" s="48">
        <v>0</v>
      </c>
      <c r="I142" s="51">
        <v>1</v>
      </c>
    </row>
    <row r="143" spans="1:9" ht="11.25">
      <c r="A143" s="41" t="s">
        <v>36</v>
      </c>
      <c r="B143" s="46">
        <v>0</v>
      </c>
      <c r="C143" s="47">
        <v>0</v>
      </c>
      <c r="D143" s="48">
        <v>0</v>
      </c>
      <c r="E143" s="48">
        <v>0</v>
      </c>
      <c r="F143" s="47">
        <v>0</v>
      </c>
      <c r="G143" s="48">
        <v>0</v>
      </c>
      <c r="H143" s="48">
        <v>0</v>
      </c>
      <c r="I143" s="52">
        <v>0</v>
      </c>
    </row>
    <row r="144" spans="1:9" ht="11.25">
      <c r="A144" s="41" t="s">
        <v>37</v>
      </c>
      <c r="B144" s="46">
        <v>0</v>
      </c>
      <c r="C144" s="47">
        <v>0</v>
      </c>
      <c r="D144" s="48">
        <v>0</v>
      </c>
      <c r="E144" s="48">
        <v>0</v>
      </c>
      <c r="F144" s="47">
        <v>0</v>
      </c>
      <c r="G144" s="48">
        <v>0</v>
      </c>
      <c r="H144" s="48">
        <v>0</v>
      </c>
      <c r="I144" s="52">
        <v>0</v>
      </c>
    </row>
    <row r="145" spans="1:9" ht="11.25">
      <c r="A145" s="41" t="s">
        <v>38</v>
      </c>
      <c r="B145" s="61">
        <v>29</v>
      </c>
      <c r="C145" s="47">
        <v>2790000</v>
      </c>
      <c r="D145" s="48">
        <v>1</v>
      </c>
      <c r="E145" s="48">
        <v>0</v>
      </c>
      <c r="F145" s="47">
        <v>0</v>
      </c>
      <c r="G145" s="49">
        <v>54</v>
      </c>
      <c r="H145" s="48">
        <v>0</v>
      </c>
      <c r="I145" s="52">
        <v>10</v>
      </c>
    </row>
    <row r="146" spans="1:9" ht="12" thickBot="1">
      <c r="A146" s="54" t="s">
        <v>32</v>
      </c>
      <c r="B146" s="62">
        <v>0</v>
      </c>
      <c r="C146" s="63">
        <v>0</v>
      </c>
      <c r="D146" s="57">
        <v>0</v>
      </c>
      <c r="E146" s="57">
        <v>0</v>
      </c>
      <c r="F146" s="56">
        <v>0</v>
      </c>
      <c r="G146" s="57">
        <v>0</v>
      </c>
      <c r="H146" s="57">
        <v>0</v>
      </c>
      <c r="I146" s="60">
        <v>0</v>
      </c>
    </row>
    <row r="147" spans="1:9" ht="24.75" customHeight="1" thickBot="1">
      <c r="A147" s="306" t="s">
        <v>57</v>
      </c>
      <c r="B147" s="307"/>
      <c r="C147" s="307"/>
      <c r="D147" s="307"/>
      <c r="E147" s="307"/>
      <c r="F147" s="307"/>
      <c r="G147" s="307"/>
      <c r="H147" s="307"/>
      <c r="I147" s="308"/>
    </row>
    <row r="148" spans="1:10" ht="11.25">
      <c r="A148" s="41" t="s">
        <v>34</v>
      </c>
      <c r="B148" s="265">
        <f>SUM(B149:B153)</f>
        <v>1</v>
      </c>
      <c r="C148" s="266">
        <f aca="true" t="shared" si="21" ref="C148:I148">SUM(C149:C153)</f>
        <v>1200000</v>
      </c>
      <c r="D148" s="266">
        <f t="shared" si="21"/>
        <v>0</v>
      </c>
      <c r="E148" s="266">
        <f t="shared" si="21"/>
        <v>0</v>
      </c>
      <c r="F148" s="266">
        <f t="shared" si="21"/>
        <v>0</v>
      </c>
      <c r="G148" s="266">
        <f t="shared" si="21"/>
        <v>1</v>
      </c>
      <c r="H148" s="266">
        <f t="shared" si="21"/>
        <v>0</v>
      </c>
      <c r="I148" s="45">
        <f t="shared" si="21"/>
        <v>0</v>
      </c>
      <c r="J148" s="267"/>
    </row>
    <row r="149" spans="1:9" ht="11.25">
      <c r="A149" s="41" t="s">
        <v>35</v>
      </c>
      <c r="B149" s="46">
        <v>0</v>
      </c>
      <c r="C149" s="47">
        <v>0</v>
      </c>
      <c r="D149" s="48">
        <v>0</v>
      </c>
      <c r="E149" s="48">
        <v>0</v>
      </c>
      <c r="F149" s="47">
        <v>0</v>
      </c>
      <c r="G149" s="48">
        <v>1</v>
      </c>
      <c r="H149" s="48">
        <v>0</v>
      </c>
      <c r="I149" s="51">
        <v>0</v>
      </c>
    </row>
    <row r="150" spans="1:9" ht="11.25">
      <c r="A150" s="41" t="s">
        <v>36</v>
      </c>
      <c r="B150" s="46">
        <v>0</v>
      </c>
      <c r="C150" s="47">
        <v>0</v>
      </c>
      <c r="D150" s="48">
        <v>0</v>
      </c>
      <c r="E150" s="48">
        <v>0</v>
      </c>
      <c r="F150" s="47">
        <v>0</v>
      </c>
      <c r="G150" s="48">
        <v>0</v>
      </c>
      <c r="H150" s="48">
        <v>0</v>
      </c>
      <c r="I150" s="52">
        <v>0</v>
      </c>
    </row>
    <row r="151" spans="1:13" s="29" customFormat="1" ht="11.25">
      <c r="A151" s="41" t="s">
        <v>37</v>
      </c>
      <c r="B151" s="46">
        <v>0</v>
      </c>
      <c r="C151" s="47">
        <v>0</v>
      </c>
      <c r="D151" s="48">
        <v>0</v>
      </c>
      <c r="E151" s="48">
        <v>0</v>
      </c>
      <c r="F151" s="47">
        <v>0</v>
      </c>
      <c r="G151" s="48">
        <v>0</v>
      </c>
      <c r="H151" s="48">
        <v>0</v>
      </c>
      <c r="I151" s="52">
        <v>0</v>
      </c>
      <c r="L151" s="30"/>
      <c r="M151" s="31"/>
    </row>
    <row r="152" spans="1:9" ht="11.25">
      <c r="A152" s="41" t="s">
        <v>38</v>
      </c>
      <c r="B152" s="61">
        <v>1</v>
      </c>
      <c r="C152" s="50">
        <v>1200000</v>
      </c>
      <c r="D152" s="48">
        <v>0</v>
      </c>
      <c r="E152" s="48">
        <v>0</v>
      </c>
      <c r="F152" s="47">
        <v>0</v>
      </c>
      <c r="G152" s="49">
        <v>0</v>
      </c>
      <c r="H152" s="48">
        <v>0</v>
      </c>
      <c r="I152" s="52">
        <v>0</v>
      </c>
    </row>
    <row r="153" spans="1:9" ht="12" thickBot="1">
      <c r="A153" s="54" t="s">
        <v>32</v>
      </c>
      <c r="B153" s="62">
        <v>0</v>
      </c>
      <c r="C153" s="63">
        <v>0</v>
      </c>
      <c r="D153" s="57">
        <v>0</v>
      </c>
      <c r="E153" s="57">
        <v>0</v>
      </c>
      <c r="F153" s="56">
        <v>0</v>
      </c>
      <c r="G153" s="57">
        <v>0</v>
      </c>
      <c r="H153" s="57">
        <v>0</v>
      </c>
      <c r="I153" s="60">
        <v>0</v>
      </c>
    </row>
    <row r="154" spans="1:9" ht="13.5" customHeight="1" thickBot="1">
      <c r="A154" s="306" t="s">
        <v>58</v>
      </c>
      <c r="B154" s="307"/>
      <c r="C154" s="307"/>
      <c r="D154" s="307"/>
      <c r="E154" s="307"/>
      <c r="F154" s="307"/>
      <c r="G154" s="307"/>
      <c r="H154" s="307"/>
      <c r="I154" s="308"/>
    </row>
    <row r="155" spans="1:9" ht="11.25">
      <c r="A155" s="41" t="s">
        <v>34</v>
      </c>
      <c r="B155" s="265">
        <f>SUM(B156:B160)</f>
        <v>0</v>
      </c>
      <c r="C155" s="266">
        <f aca="true" t="shared" si="22" ref="C155:I155">SUM(C156:C160)</f>
        <v>0</v>
      </c>
      <c r="D155" s="266">
        <f t="shared" si="22"/>
        <v>0</v>
      </c>
      <c r="E155" s="266">
        <f t="shared" si="22"/>
        <v>0</v>
      </c>
      <c r="F155" s="266">
        <f t="shared" si="22"/>
        <v>0</v>
      </c>
      <c r="G155" s="266">
        <f t="shared" si="22"/>
        <v>0</v>
      </c>
      <c r="H155" s="266">
        <f t="shared" si="22"/>
        <v>0</v>
      </c>
      <c r="I155" s="45">
        <f t="shared" si="22"/>
        <v>0</v>
      </c>
    </row>
    <row r="156" spans="1:9" ht="11.25">
      <c r="A156" s="41" t="s">
        <v>35</v>
      </c>
      <c r="B156" s="46">
        <v>0</v>
      </c>
      <c r="C156" s="47">
        <v>0</v>
      </c>
      <c r="D156" s="48">
        <v>0</v>
      </c>
      <c r="E156" s="48">
        <v>0</v>
      </c>
      <c r="F156" s="47">
        <v>0</v>
      </c>
      <c r="G156" s="48">
        <v>0</v>
      </c>
      <c r="H156" s="48">
        <v>0</v>
      </c>
      <c r="I156" s="52">
        <v>0</v>
      </c>
    </row>
    <row r="157" spans="1:9" ht="11.25">
      <c r="A157" s="41" t="s">
        <v>36</v>
      </c>
      <c r="B157" s="46">
        <v>0</v>
      </c>
      <c r="C157" s="47">
        <v>0</v>
      </c>
      <c r="D157" s="48">
        <v>0</v>
      </c>
      <c r="E157" s="48">
        <v>0</v>
      </c>
      <c r="F157" s="47">
        <v>0</v>
      </c>
      <c r="G157" s="48">
        <v>0</v>
      </c>
      <c r="H157" s="48">
        <v>0</v>
      </c>
      <c r="I157" s="52">
        <v>0</v>
      </c>
    </row>
    <row r="158" spans="1:9" ht="11.25">
      <c r="A158" s="41" t="s">
        <v>37</v>
      </c>
      <c r="B158" s="46">
        <v>0</v>
      </c>
      <c r="C158" s="47">
        <v>0</v>
      </c>
      <c r="D158" s="48">
        <v>0</v>
      </c>
      <c r="E158" s="48">
        <v>0</v>
      </c>
      <c r="F158" s="47">
        <v>0</v>
      </c>
      <c r="G158" s="48">
        <v>0</v>
      </c>
      <c r="H158" s="48">
        <v>0</v>
      </c>
      <c r="I158" s="52">
        <v>0</v>
      </c>
    </row>
    <row r="159" spans="1:9" ht="11.25">
      <c r="A159" s="41" t="s">
        <v>38</v>
      </c>
      <c r="B159" s="46">
        <v>0</v>
      </c>
      <c r="C159" s="47">
        <v>0</v>
      </c>
      <c r="D159" s="48">
        <v>0</v>
      </c>
      <c r="E159" s="48">
        <v>0</v>
      </c>
      <c r="F159" s="47">
        <v>0</v>
      </c>
      <c r="G159" s="48">
        <v>0</v>
      </c>
      <c r="H159" s="48">
        <v>0</v>
      </c>
      <c r="I159" s="52">
        <v>0</v>
      </c>
    </row>
    <row r="160" spans="1:9" ht="12" thickBot="1">
      <c r="A160" s="54" t="s">
        <v>59</v>
      </c>
      <c r="B160" s="55">
        <v>0</v>
      </c>
      <c r="C160" s="56">
        <v>0</v>
      </c>
      <c r="D160" s="57">
        <v>0</v>
      </c>
      <c r="E160" s="57">
        <v>0</v>
      </c>
      <c r="F160" s="56">
        <v>0</v>
      </c>
      <c r="G160" s="57">
        <v>0</v>
      </c>
      <c r="H160" s="57">
        <v>0</v>
      </c>
      <c r="I160" s="60">
        <v>0</v>
      </c>
    </row>
    <row r="162" ht="11.25">
      <c r="A162" s="70" t="s">
        <v>19</v>
      </c>
    </row>
  </sheetData>
  <sheetProtection/>
  <mergeCells count="27">
    <mergeCell ref="A1:I1"/>
    <mergeCell ref="A2:I2"/>
    <mergeCell ref="A3:A6"/>
    <mergeCell ref="B3:C3"/>
    <mergeCell ref="D3:F3"/>
    <mergeCell ref="D4:E5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77:I77"/>
    <mergeCell ref="A84:I84"/>
    <mergeCell ref="A91:I91"/>
    <mergeCell ref="A140:I140"/>
    <mergeCell ref="A147:I147"/>
    <mergeCell ref="A154:I154"/>
    <mergeCell ref="A98:I98"/>
    <mergeCell ref="A105:I105"/>
    <mergeCell ref="A112:I112"/>
    <mergeCell ref="A119:I119"/>
    <mergeCell ref="A126:I126"/>
    <mergeCell ref="A133:I133"/>
  </mergeCells>
  <printOptions/>
  <pageMargins left="0.7874015748031497" right="0.7086614173228347" top="0" bottom="0.5118110236220472" header="0.31496062992125984" footer="0.31496062992125984"/>
  <pageSetup horizontalDpi="600" verticalDpi="600" orientation="portrait" paperSize="9" r:id="rId1"/>
  <headerFooter>
    <oddFooter>&amp;L&amp;"Arial,Normal"&amp;9 23.07.2010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4">
      <selection activeCell="K8" sqref="K8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89" t="s">
        <v>60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5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.75" customHeight="1">
      <c r="A4" s="317" t="s">
        <v>61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2:11" ht="15.75" thickBot="1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5.75" thickBot="1">
      <c r="A6" s="323" t="s">
        <v>62</v>
      </c>
      <c r="B6" s="325" t="s">
        <v>63</v>
      </c>
      <c r="C6" s="326"/>
      <c r="D6" s="327" t="s">
        <v>64</v>
      </c>
      <c r="E6" s="326"/>
      <c r="F6" s="327" t="s">
        <v>65</v>
      </c>
      <c r="G6" s="326"/>
      <c r="H6" s="327" t="s">
        <v>66</v>
      </c>
      <c r="I6" s="326"/>
      <c r="J6" s="327" t="s">
        <v>67</v>
      </c>
      <c r="K6" s="328"/>
    </row>
    <row r="7" spans="1:11" ht="15.75" thickBot="1">
      <c r="A7" s="324"/>
      <c r="B7" s="77" t="s">
        <v>9</v>
      </c>
      <c r="C7" s="78" t="s">
        <v>18</v>
      </c>
      <c r="D7" s="77" t="s">
        <v>9</v>
      </c>
      <c r="E7" s="78" t="s">
        <v>18</v>
      </c>
      <c r="F7" s="77" t="s">
        <v>9</v>
      </c>
      <c r="G7" s="78" t="s">
        <v>18</v>
      </c>
      <c r="H7" s="77" t="s">
        <v>9</v>
      </c>
      <c r="I7" s="78" t="s">
        <v>18</v>
      </c>
      <c r="J7" s="77" t="s">
        <v>9</v>
      </c>
      <c r="K7" s="78" t="s">
        <v>18</v>
      </c>
    </row>
    <row r="8" spans="1:11" ht="15.75" thickBot="1">
      <c r="A8" s="79" t="s">
        <v>68</v>
      </c>
      <c r="B8" s="80">
        <f>SUM(B9,B10,B11,B12,B13,B14,B15,B16,B17,B18,B19,B20,B21,B22,B23,B24,B25,B26,B27,B28,B29)</f>
        <v>4327</v>
      </c>
      <c r="C8" s="81">
        <f>SUM(C9,C10,C11,C12,C13,C14,C15,C16,C17,C18,C19,C20,C21,C22,C23,C24,C25,C26,C27,C28,C29)</f>
        <v>1145</v>
      </c>
      <c r="D8" s="81">
        <f>SUM(D9,D10,D11,D12,D13,D14,D15,D16,D17,D18,D19,D20,D21,D22,D23,D24,D25,D26,D27,D28,D29)</f>
        <v>1532</v>
      </c>
      <c r="E8" s="81">
        <f>SUM(E9:E29)</f>
        <v>541</v>
      </c>
      <c r="F8" s="81">
        <f>SUM(F9,F10,F11,F12,F13,F14,F15,F16,F17,F18,F19,F20,F21,F22,F23,F24,F25,F26,F27,F28,F30)</f>
        <v>475</v>
      </c>
      <c r="G8" s="81">
        <f>SUM(G9,G10,G11,G12,G13,G14,G15,G16,G17,G18,G19,G20,G21,G22,G23,G24,G25,G26,G27,G28,G30)</f>
        <v>129</v>
      </c>
      <c r="H8" s="81">
        <f>SUM(H9,H10,H11,H12,H13,H14,H15,H16,H17,H18,H19,H20,H21,H22,H23,H24,H25,H26,H27,H28,H30)</f>
        <v>283</v>
      </c>
      <c r="I8" s="81">
        <f>SUM(I9,I10,I11,I12,I13,I14,I15,I16,I17,I18,I19,I20,I21,I22,I23,I24,I25,I26,I27,I28,I30)</f>
        <v>80</v>
      </c>
      <c r="J8" s="81">
        <f>SUM(J9:J29)</f>
        <v>2037</v>
      </c>
      <c r="K8" s="81">
        <f>SUM(K9:K29)</f>
        <v>395</v>
      </c>
    </row>
    <row r="9" spans="1:11" ht="26.25" customHeight="1">
      <c r="A9" s="82" t="s">
        <v>69</v>
      </c>
      <c r="B9" s="83">
        <v>161</v>
      </c>
      <c r="C9" s="83">
        <v>18</v>
      </c>
      <c r="D9" s="84">
        <v>21</v>
      </c>
      <c r="E9" s="85">
        <v>2</v>
      </c>
      <c r="F9" s="84">
        <v>11</v>
      </c>
      <c r="G9" s="84">
        <v>0</v>
      </c>
      <c r="H9" s="84">
        <v>8</v>
      </c>
      <c r="I9" s="85">
        <v>1</v>
      </c>
      <c r="J9" s="84">
        <v>121</v>
      </c>
      <c r="K9" s="269">
        <v>15</v>
      </c>
    </row>
    <row r="10" spans="1:11" ht="26.25" customHeight="1">
      <c r="A10" s="86" t="s">
        <v>70</v>
      </c>
      <c r="B10" s="87">
        <v>74</v>
      </c>
      <c r="C10" s="87">
        <v>5</v>
      </c>
      <c r="D10" s="88">
        <v>21</v>
      </c>
      <c r="E10" s="89">
        <v>4</v>
      </c>
      <c r="F10" s="84">
        <v>3</v>
      </c>
      <c r="G10" s="84">
        <v>0</v>
      </c>
      <c r="H10" s="88">
        <v>4</v>
      </c>
      <c r="I10" s="89">
        <v>0</v>
      </c>
      <c r="J10" s="84">
        <v>46</v>
      </c>
      <c r="K10" s="269">
        <v>1</v>
      </c>
    </row>
    <row r="11" spans="1:11" ht="15">
      <c r="A11" s="86" t="s">
        <v>71</v>
      </c>
      <c r="B11" s="87">
        <v>698</v>
      </c>
      <c r="C11" s="87">
        <v>226</v>
      </c>
      <c r="D11" s="88">
        <v>297</v>
      </c>
      <c r="E11" s="89">
        <v>139</v>
      </c>
      <c r="F11" s="84">
        <v>61</v>
      </c>
      <c r="G11" s="84">
        <v>16</v>
      </c>
      <c r="H11" s="88">
        <v>59</v>
      </c>
      <c r="I11" s="89">
        <v>16</v>
      </c>
      <c r="J11" s="84">
        <v>281</v>
      </c>
      <c r="K11" s="269">
        <v>55</v>
      </c>
    </row>
    <row r="12" spans="1:11" ht="36.75" customHeight="1">
      <c r="A12" s="86" t="s">
        <v>72</v>
      </c>
      <c r="B12" s="87">
        <v>40</v>
      </c>
      <c r="C12" s="87">
        <v>0</v>
      </c>
      <c r="D12" s="88">
        <v>21</v>
      </c>
      <c r="E12" s="89">
        <v>0</v>
      </c>
      <c r="F12" s="84">
        <v>11</v>
      </c>
      <c r="G12" s="84">
        <v>0</v>
      </c>
      <c r="H12" s="88">
        <v>1</v>
      </c>
      <c r="I12" s="89">
        <v>0</v>
      </c>
      <c r="J12" s="84">
        <v>7</v>
      </c>
      <c r="K12" s="269">
        <v>0</v>
      </c>
    </row>
    <row r="13" spans="1:11" ht="39.75" customHeight="1">
      <c r="A13" s="86" t="s">
        <v>73</v>
      </c>
      <c r="B13" s="87">
        <v>11</v>
      </c>
      <c r="C13" s="87">
        <v>0</v>
      </c>
      <c r="D13" s="88">
        <v>3</v>
      </c>
      <c r="E13" s="89">
        <v>0</v>
      </c>
      <c r="F13" s="84">
        <v>2</v>
      </c>
      <c r="G13" s="84">
        <v>0</v>
      </c>
      <c r="H13" s="88">
        <v>2</v>
      </c>
      <c r="I13" s="89">
        <v>0</v>
      </c>
      <c r="J13" s="84">
        <v>4</v>
      </c>
      <c r="K13" s="269">
        <v>0</v>
      </c>
    </row>
    <row r="14" spans="1:11" ht="15">
      <c r="A14" s="86" t="s">
        <v>74</v>
      </c>
      <c r="B14" s="87">
        <v>750</v>
      </c>
      <c r="C14" s="87">
        <v>260</v>
      </c>
      <c r="D14" s="88">
        <v>248</v>
      </c>
      <c r="E14" s="89">
        <v>68</v>
      </c>
      <c r="F14" s="84">
        <v>93</v>
      </c>
      <c r="G14" s="84">
        <v>40</v>
      </c>
      <c r="H14" s="88">
        <v>45</v>
      </c>
      <c r="I14" s="89">
        <v>22</v>
      </c>
      <c r="J14" s="84">
        <v>364</v>
      </c>
      <c r="K14" s="269">
        <v>130</v>
      </c>
    </row>
    <row r="15" spans="1:11" ht="47.25" customHeight="1">
      <c r="A15" s="86" t="s">
        <v>75</v>
      </c>
      <c r="B15" s="87">
        <v>1144</v>
      </c>
      <c r="C15" s="87">
        <v>376</v>
      </c>
      <c r="D15" s="88">
        <v>385</v>
      </c>
      <c r="E15" s="89">
        <v>184</v>
      </c>
      <c r="F15" s="84">
        <v>110</v>
      </c>
      <c r="G15" s="84">
        <v>41</v>
      </c>
      <c r="H15" s="88">
        <v>77</v>
      </c>
      <c r="I15" s="89">
        <v>25</v>
      </c>
      <c r="J15" s="84">
        <v>572</v>
      </c>
      <c r="K15" s="269">
        <v>126</v>
      </c>
    </row>
    <row r="16" spans="1:11" ht="18" customHeight="1">
      <c r="A16" s="86" t="s">
        <v>76</v>
      </c>
      <c r="B16" s="87">
        <v>222</v>
      </c>
      <c r="C16" s="87">
        <v>41</v>
      </c>
      <c r="D16" s="88">
        <v>74</v>
      </c>
      <c r="E16" s="89">
        <v>19</v>
      </c>
      <c r="F16" s="84">
        <v>16</v>
      </c>
      <c r="G16" s="84">
        <v>7</v>
      </c>
      <c r="H16" s="88">
        <v>7</v>
      </c>
      <c r="I16" s="89">
        <v>4</v>
      </c>
      <c r="J16" s="84">
        <v>125</v>
      </c>
      <c r="K16" s="269">
        <v>11</v>
      </c>
    </row>
    <row r="17" spans="1:11" ht="26.25" customHeight="1">
      <c r="A17" s="86" t="s">
        <v>77</v>
      </c>
      <c r="B17" s="87">
        <v>209</v>
      </c>
      <c r="C17" s="87">
        <v>27</v>
      </c>
      <c r="D17" s="88">
        <v>71</v>
      </c>
      <c r="E17" s="89">
        <v>18</v>
      </c>
      <c r="F17" s="84">
        <v>19</v>
      </c>
      <c r="G17" s="84">
        <v>2</v>
      </c>
      <c r="H17" s="88">
        <v>18</v>
      </c>
      <c r="I17" s="89">
        <v>2</v>
      </c>
      <c r="J17" s="84">
        <v>101</v>
      </c>
      <c r="K17" s="269">
        <v>5</v>
      </c>
    </row>
    <row r="18" spans="1:11" ht="15">
      <c r="A18" s="86" t="s">
        <v>78</v>
      </c>
      <c r="B18" s="87">
        <v>147</v>
      </c>
      <c r="C18" s="87">
        <v>27</v>
      </c>
      <c r="D18" s="88">
        <v>104</v>
      </c>
      <c r="E18" s="89">
        <v>22</v>
      </c>
      <c r="F18" s="84">
        <v>19</v>
      </c>
      <c r="G18" s="84">
        <v>4</v>
      </c>
      <c r="H18" s="88">
        <v>3</v>
      </c>
      <c r="I18" s="89">
        <v>0</v>
      </c>
      <c r="J18" s="84">
        <v>21</v>
      </c>
      <c r="K18" s="269">
        <v>1</v>
      </c>
    </row>
    <row r="19" spans="1:11" ht="25.5" customHeight="1">
      <c r="A19" s="86" t="s">
        <v>79</v>
      </c>
      <c r="B19" s="87">
        <v>66</v>
      </c>
      <c r="C19" s="87">
        <v>18</v>
      </c>
      <c r="D19" s="88">
        <v>16</v>
      </c>
      <c r="E19" s="89">
        <v>11</v>
      </c>
      <c r="F19" s="84">
        <v>10</v>
      </c>
      <c r="G19" s="84">
        <v>1</v>
      </c>
      <c r="H19" s="88">
        <v>7</v>
      </c>
      <c r="I19" s="89">
        <v>3</v>
      </c>
      <c r="J19" s="84">
        <v>33</v>
      </c>
      <c r="K19" s="269">
        <v>3</v>
      </c>
    </row>
    <row r="20" spans="1:11" ht="23.25">
      <c r="A20" s="86" t="s">
        <v>80</v>
      </c>
      <c r="B20" s="87">
        <v>60</v>
      </c>
      <c r="C20" s="87">
        <v>9</v>
      </c>
      <c r="D20" s="88">
        <v>22</v>
      </c>
      <c r="E20" s="89">
        <v>5</v>
      </c>
      <c r="F20" s="84">
        <v>10</v>
      </c>
      <c r="G20" s="84">
        <v>0</v>
      </c>
      <c r="H20" s="88">
        <v>0</v>
      </c>
      <c r="I20" s="89">
        <v>0</v>
      </c>
      <c r="J20" s="84">
        <v>28</v>
      </c>
      <c r="K20" s="269">
        <v>4</v>
      </c>
    </row>
    <row r="21" spans="1:11" ht="26.25" customHeight="1">
      <c r="A21" s="86" t="s">
        <v>81</v>
      </c>
      <c r="B21" s="87">
        <v>359</v>
      </c>
      <c r="C21" s="87">
        <v>66</v>
      </c>
      <c r="D21" s="88">
        <v>103</v>
      </c>
      <c r="E21" s="89">
        <v>35</v>
      </c>
      <c r="F21" s="84">
        <v>57</v>
      </c>
      <c r="G21" s="84">
        <v>6</v>
      </c>
      <c r="H21" s="88">
        <v>28</v>
      </c>
      <c r="I21" s="89">
        <v>4</v>
      </c>
      <c r="J21" s="84">
        <v>171</v>
      </c>
      <c r="K21" s="269">
        <v>25</v>
      </c>
    </row>
    <row r="22" spans="1:11" ht="25.5" customHeight="1">
      <c r="A22" s="86" t="s">
        <v>82</v>
      </c>
      <c r="B22" s="87">
        <v>147</v>
      </c>
      <c r="C22" s="87">
        <v>12</v>
      </c>
      <c r="D22" s="88">
        <v>47</v>
      </c>
      <c r="E22" s="89">
        <v>6</v>
      </c>
      <c r="F22" s="84">
        <v>21</v>
      </c>
      <c r="G22" s="84">
        <v>1</v>
      </c>
      <c r="H22" s="88">
        <v>9</v>
      </c>
      <c r="I22" s="89">
        <v>0</v>
      </c>
      <c r="J22" s="84">
        <v>70</v>
      </c>
      <c r="K22" s="269">
        <v>1</v>
      </c>
    </row>
    <row r="23" spans="1:11" ht="34.5">
      <c r="A23" s="86" t="s">
        <v>83</v>
      </c>
      <c r="B23" s="87">
        <v>3</v>
      </c>
      <c r="C23" s="87">
        <v>0</v>
      </c>
      <c r="D23" s="88">
        <v>1</v>
      </c>
      <c r="E23" s="88">
        <v>0</v>
      </c>
      <c r="F23" s="84">
        <v>1</v>
      </c>
      <c r="G23" s="84">
        <v>0</v>
      </c>
      <c r="H23" s="89">
        <v>0</v>
      </c>
      <c r="I23" s="89">
        <v>0</v>
      </c>
      <c r="J23" s="84">
        <v>1</v>
      </c>
      <c r="K23" s="269">
        <v>0</v>
      </c>
    </row>
    <row r="24" spans="1:11" ht="15">
      <c r="A24" s="86" t="s">
        <v>84</v>
      </c>
      <c r="B24" s="87">
        <v>89</v>
      </c>
      <c r="C24" s="87">
        <v>7</v>
      </c>
      <c r="D24" s="88">
        <v>29</v>
      </c>
      <c r="E24" s="89">
        <v>1</v>
      </c>
      <c r="F24" s="84">
        <v>13</v>
      </c>
      <c r="G24" s="84">
        <v>2</v>
      </c>
      <c r="H24" s="88">
        <v>3</v>
      </c>
      <c r="I24" s="89">
        <v>0</v>
      </c>
      <c r="J24" s="84">
        <v>44</v>
      </c>
      <c r="K24" s="269">
        <v>4</v>
      </c>
    </row>
    <row r="25" spans="1:11" ht="25.5" customHeight="1">
      <c r="A25" s="86" t="s">
        <v>85</v>
      </c>
      <c r="B25" s="87">
        <v>74</v>
      </c>
      <c r="C25" s="87">
        <v>36</v>
      </c>
      <c r="D25" s="88">
        <v>29</v>
      </c>
      <c r="E25" s="89">
        <v>16</v>
      </c>
      <c r="F25" s="84">
        <v>10</v>
      </c>
      <c r="G25" s="84">
        <v>6</v>
      </c>
      <c r="H25" s="88">
        <v>6</v>
      </c>
      <c r="I25" s="89">
        <v>2</v>
      </c>
      <c r="J25" s="84">
        <v>29</v>
      </c>
      <c r="K25" s="269">
        <v>12</v>
      </c>
    </row>
    <row r="26" spans="1:11" ht="29.25" customHeight="1">
      <c r="A26" s="86" t="s">
        <v>86</v>
      </c>
      <c r="B26" s="87">
        <v>43</v>
      </c>
      <c r="C26" s="87">
        <v>6</v>
      </c>
      <c r="D26" s="88">
        <v>22</v>
      </c>
      <c r="E26" s="89">
        <v>3</v>
      </c>
      <c r="F26" s="84">
        <v>5</v>
      </c>
      <c r="G26" s="84">
        <v>0</v>
      </c>
      <c r="H26" s="89">
        <v>4</v>
      </c>
      <c r="I26" s="89">
        <v>1</v>
      </c>
      <c r="J26" s="84">
        <v>12</v>
      </c>
      <c r="K26" s="269">
        <v>2</v>
      </c>
    </row>
    <row r="27" spans="1:11" ht="23.25">
      <c r="A27" s="86" t="s">
        <v>87</v>
      </c>
      <c r="B27" s="87">
        <v>29</v>
      </c>
      <c r="C27" s="87">
        <v>11</v>
      </c>
      <c r="D27" s="88">
        <v>18</v>
      </c>
      <c r="E27" s="89">
        <v>8</v>
      </c>
      <c r="F27" s="84">
        <v>3</v>
      </c>
      <c r="G27" s="84">
        <v>3</v>
      </c>
      <c r="H27" s="88">
        <v>1</v>
      </c>
      <c r="I27" s="89">
        <v>0</v>
      </c>
      <c r="J27" s="84">
        <v>7</v>
      </c>
      <c r="K27" s="269">
        <v>0</v>
      </c>
    </row>
    <row r="28" spans="1:11" ht="92.25" customHeight="1">
      <c r="A28" s="86" t="s">
        <v>88</v>
      </c>
      <c r="B28" s="87">
        <v>1</v>
      </c>
      <c r="C28" s="87">
        <v>0</v>
      </c>
      <c r="D28" s="89">
        <v>0</v>
      </c>
      <c r="E28" s="89">
        <v>0</v>
      </c>
      <c r="F28" s="84">
        <v>0</v>
      </c>
      <c r="G28" s="84">
        <v>0</v>
      </c>
      <c r="H28" s="89">
        <v>1</v>
      </c>
      <c r="I28" s="89">
        <v>0</v>
      </c>
      <c r="J28" s="84">
        <v>0</v>
      </c>
      <c r="K28" s="269">
        <v>0</v>
      </c>
    </row>
    <row r="29" spans="1:11" ht="46.5" thickBot="1">
      <c r="A29" s="90" t="s">
        <v>89</v>
      </c>
      <c r="B29" s="91">
        <v>0</v>
      </c>
      <c r="C29" s="91">
        <v>0</v>
      </c>
      <c r="D29" s="92">
        <v>0</v>
      </c>
      <c r="E29" s="92">
        <v>0</v>
      </c>
      <c r="F29" s="270">
        <v>0</v>
      </c>
      <c r="G29" s="270">
        <v>0</v>
      </c>
      <c r="H29" s="92">
        <v>0</v>
      </c>
      <c r="I29" s="92">
        <v>0</v>
      </c>
      <c r="J29" s="108">
        <v>0</v>
      </c>
      <c r="K29" s="109">
        <v>0</v>
      </c>
    </row>
    <row r="30" spans="1:11" ht="15">
      <c r="A30" s="93" t="s">
        <v>19</v>
      </c>
      <c r="B30" s="6"/>
      <c r="C30" s="94"/>
      <c r="D30" s="95"/>
      <c r="E30" s="95"/>
      <c r="F30" s="95"/>
      <c r="G30" s="95"/>
      <c r="H30" s="95"/>
      <c r="I30" s="95"/>
      <c r="J30" s="95"/>
      <c r="K30" s="95"/>
    </row>
    <row r="31" spans="6:9" ht="15">
      <c r="F31" s="8"/>
      <c r="G31" s="8"/>
      <c r="H31" s="8"/>
      <c r="I31" s="8"/>
    </row>
    <row r="32" spans="1:9" ht="15">
      <c r="A32" s="93"/>
      <c r="B32" s="6"/>
      <c r="C32" s="6"/>
      <c r="F32" s="8"/>
      <c r="G32" s="8"/>
      <c r="H32" s="8"/>
      <c r="I32" s="8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&amp;L23.07.2010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9">
      <selection activeCell="J8" sqref="J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289" t="s">
        <v>90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2:11" ht="15.75">
      <c r="B3" s="96"/>
      <c r="C3" s="97"/>
      <c r="D3" s="97"/>
      <c r="E3" s="97"/>
      <c r="F3" s="97"/>
      <c r="G3" s="97"/>
      <c r="H3" s="97"/>
      <c r="I3" s="97"/>
      <c r="J3" s="97"/>
      <c r="K3" s="97"/>
    </row>
    <row r="4" spans="1:11" ht="15.75">
      <c r="A4" s="317" t="s">
        <v>91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2:11" ht="15.75" thickBot="1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5.75" thickBot="1">
      <c r="A6" s="323" t="s">
        <v>92</v>
      </c>
      <c r="B6" s="325" t="s">
        <v>63</v>
      </c>
      <c r="C6" s="326"/>
      <c r="D6" s="327" t="s">
        <v>64</v>
      </c>
      <c r="E6" s="326"/>
      <c r="F6" s="327" t="s">
        <v>65</v>
      </c>
      <c r="G6" s="326"/>
      <c r="H6" s="327" t="s">
        <v>66</v>
      </c>
      <c r="I6" s="326"/>
      <c r="J6" s="327" t="s">
        <v>67</v>
      </c>
      <c r="K6" s="328"/>
    </row>
    <row r="7" spans="1:11" ht="15.75" thickBot="1">
      <c r="A7" s="324"/>
      <c r="B7" s="77" t="s">
        <v>9</v>
      </c>
      <c r="C7" s="78" t="s">
        <v>18</v>
      </c>
      <c r="D7" s="77" t="s">
        <v>9</v>
      </c>
      <c r="E7" s="78" t="s">
        <v>18</v>
      </c>
      <c r="F7" s="77" t="s">
        <v>9</v>
      </c>
      <c r="G7" s="78" t="s">
        <v>18</v>
      </c>
      <c r="H7" s="77" t="s">
        <v>9</v>
      </c>
      <c r="I7" s="78" t="s">
        <v>18</v>
      </c>
      <c r="J7" s="77" t="s">
        <v>9</v>
      </c>
      <c r="K7" s="78" t="s">
        <v>18</v>
      </c>
    </row>
    <row r="8" spans="1:11" ht="15.75" thickBot="1">
      <c r="A8" s="98" t="s">
        <v>68</v>
      </c>
      <c r="B8" s="99">
        <f>SUM(B9,B10,B11,B12,B13,B14,B15,B16,B17,B18,B19,B20,B21,B22,B23,B24,B25,B26,B27,B28,B29)</f>
        <v>4489</v>
      </c>
      <c r="C8" s="99">
        <f>SUM(C9,C10,C11,C12,C13,C14,C15,C16,C17,C18,C19,C20,C21,C22,C23,C24,C25,C26,C27,C28,C29)</f>
        <v>2783</v>
      </c>
      <c r="D8" s="99">
        <f aca="true" t="shared" si="0" ref="D8:K8">SUM(D9,D10,D11,D12,D13,D14,D15,D16,D17,D18,D19,D20,D21,D22,D23,D24,D25,D26,D27,D28,D29)</f>
        <v>1543</v>
      </c>
      <c r="E8" s="99">
        <f t="shared" si="0"/>
        <v>512</v>
      </c>
      <c r="F8" s="99">
        <f t="shared" si="0"/>
        <v>675</v>
      </c>
      <c r="G8" s="99">
        <f t="shared" si="0"/>
        <v>198</v>
      </c>
      <c r="H8" s="99">
        <f t="shared" si="0"/>
        <v>138</v>
      </c>
      <c r="I8" s="99">
        <f t="shared" si="0"/>
        <v>65</v>
      </c>
      <c r="J8" s="99">
        <f t="shared" si="0"/>
        <v>2133</v>
      </c>
      <c r="K8" s="99">
        <f t="shared" si="0"/>
        <v>2008</v>
      </c>
    </row>
    <row r="9" spans="1:11" ht="29.25" customHeight="1">
      <c r="A9" s="100" t="s">
        <v>69</v>
      </c>
      <c r="B9" s="101">
        <v>51</v>
      </c>
      <c r="C9" s="101">
        <v>15</v>
      </c>
      <c r="D9" s="102">
        <v>6</v>
      </c>
      <c r="E9" s="103">
        <v>1</v>
      </c>
      <c r="F9" s="102">
        <v>1</v>
      </c>
      <c r="G9" s="103">
        <v>4</v>
      </c>
      <c r="H9" s="102">
        <v>2</v>
      </c>
      <c r="I9" s="103">
        <v>1</v>
      </c>
      <c r="J9" s="102">
        <v>42</v>
      </c>
      <c r="K9" s="104">
        <v>9</v>
      </c>
    </row>
    <row r="10" spans="1:11" ht="23.25">
      <c r="A10" s="86" t="s">
        <v>70</v>
      </c>
      <c r="B10" s="87">
        <v>18</v>
      </c>
      <c r="C10" s="87">
        <v>0</v>
      </c>
      <c r="D10" s="88">
        <v>2</v>
      </c>
      <c r="E10" s="89">
        <v>0</v>
      </c>
      <c r="F10" s="88">
        <v>1</v>
      </c>
      <c r="G10" s="89">
        <v>0</v>
      </c>
      <c r="H10" s="88">
        <v>0</v>
      </c>
      <c r="I10" s="89">
        <v>0</v>
      </c>
      <c r="J10" s="88">
        <v>15</v>
      </c>
      <c r="K10" s="105">
        <v>0</v>
      </c>
    </row>
    <row r="11" spans="1:11" ht="15">
      <c r="A11" s="86" t="s">
        <v>71</v>
      </c>
      <c r="B11" s="87">
        <v>534</v>
      </c>
      <c r="C11" s="87">
        <v>157</v>
      </c>
      <c r="D11" s="88">
        <v>213</v>
      </c>
      <c r="E11" s="89">
        <v>42</v>
      </c>
      <c r="F11" s="88">
        <v>60</v>
      </c>
      <c r="G11" s="89">
        <v>15</v>
      </c>
      <c r="H11" s="88">
        <v>10</v>
      </c>
      <c r="I11" s="89">
        <v>6</v>
      </c>
      <c r="J11" s="106">
        <v>251</v>
      </c>
      <c r="K11" s="107">
        <v>94</v>
      </c>
    </row>
    <row r="12" spans="1:11" ht="36.75" customHeight="1">
      <c r="A12" s="86" t="s">
        <v>72</v>
      </c>
      <c r="B12" s="87">
        <v>3</v>
      </c>
      <c r="C12" s="87">
        <v>0</v>
      </c>
      <c r="D12" s="88">
        <v>1</v>
      </c>
      <c r="E12" s="89">
        <v>0</v>
      </c>
      <c r="F12" s="88">
        <v>0</v>
      </c>
      <c r="G12" s="89">
        <v>0</v>
      </c>
      <c r="H12" s="88">
        <v>0</v>
      </c>
      <c r="I12" s="89">
        <v>0</v>
      </c>
      <c r="J12" s="106">
        <v>2</v>
      </c>
      <c r="K12" s="107">
        <v>0</v>
      </c>
    </row>
    <row r="13" spans="1:11" ht="38.25" customHeight="1">
      <c r="A13" s="86" t="s">
        <v>73</v>
      </c>
      <c r="B13" s="87">
        <v>6</v>
      </c>
      <c r="C13" s="87">
        <v>0</v>
      </c>
      <c r="D13" s="88">
        <v>2</v>
      </c>
      <c r="E13" s="89">
        <v>0</v>
      </c>
      <c r="F13" s="88">
        <v>0</v>
      </c>
      <c r="G13" s="89">
        <v>0</v>
      </c>
      <c r="H13" s="89">
        <v>0</v>
      </c>
      <c r="I13" s="89">
        <v>0</v>
      </c>
      <c r="J13" s="106">
        <v>4</v>
      </c>
      <c r="K13" s="107">
        <v>0</v>
      </c>
    </row>
    <row r="14" spans="1:11" ht="15">
      <c r="A14" s="86" t="s">
        <v>74</v>
      </c>
      <c r="B14" s="87">
        <v>860</v>
      </c>
      <c r="C14" s="87">
        <v>287</v>
      </c>
      <c r="D14" s="88">
        <v>363</v>
      </c>
      <c r="E14" s="89">
        <v>155</v>
      </c>
      <c r="F14" s="88">
        <v>117</v>
      </c>
      <c r="G14" s="89">
        <v>26</v>
      </c>
      <c r="H14" s="88">
        <v>33</v>
      </c>
      <c r="I14" s="89">
        <v>14</v>
      </c>
      <c r="J14" s="106">
        <v>347</v>
      </c>
      <c r="K14" s="107">
        <v>92</v>
      </c>
    </row>
    <row r="15" spans="1:11" ht="47.25" customHeight="1">
      <c r="A15" s="86" t="s">
        <v>75</v>
      </c>
      <c r="B15" s="87">
        <v>1743</v>
      </c>
      <c r="C15" s="87">
        <v>1863</v>
      </c>
      <c r="D15" s="88">
        <v>462</v>
      </c>
      <c r="E15" s="89">
        <v>161</v>
      </c>
      <c r="F15" s="88">
        <v>302</v>
      </c>
      <c r="G15" s="89">
        <v>85</v>
      </c>
      <c r="H15" s="88">
        <v>48</v>
      </c>
      <c r="I15" s="89">
        <v>24</v>
      </c>
      <c r="J15" s="106">
        <v>931</v>
      </c>
      <c r="K15" s="107">
        <v>1593</v>
      </c>
    </row>
    <row r="16" spans="1:11" ht="19.5" customHeight="1">
      <c r="A16" s="86" t="s">
        <v>76</v>
      </c>
      <c r="B16" s="83">
        <v>239</v>
      </c>
      <c r="C16" s="87">
        <v>102</v>
      </c>
      <c r="D16" s="88">
        <v>169</v>
      </c>
      <c r="E16" s="89">
        <v>58</v>
      </c>
      <c r="F16" s="88">
        <v>9</v>
      </c>
      <c r="G16" s="89">
        <v>2</v>
      </c>
      <c r="H16" s="88">
        <v>4</v>
      </c>
      <c r="I16" s="89">
        <v>4</v>
      </c>
      <c r="J16" s="106">
        <v>57</v>
      </c>
      <c r="K16" s="107">
        <v>38</v>
      </c>
    </row>
    <row r="17" spans="1:11" ht="26.25" customHeight="1">
      <c r="A17" s="86" t="s">
        <v>77</v>
      </c>
      <c r="B17" s="87">
        <v>376</v>
      </c>
      <c r="C17" s="87">
        <v>89</v>
      </c>
      <c r="D17" s="88">
        <v>97</v>
      </c>
      <c r="E17" s="89">
        <v>30</v>
      </c>
      <c r="F17" s="88">
        <v>66</v>
      </c>
      <c r="G17" s="89">
        <v>14</v>
      </c>
      <c r="H17" s="88">
        <v>8</v>
      </c>
      <c r="I17" s="89">
        <v>1</v>
      </c>
      <c r="J17" s="106">
        <v>205</v>
      </c>
      <c r="K17" s="107">
        <v>44</v>
      </c>
    </row>
    <row r="18" spans="1:11" ht="15">
      <c r="A18" s="86" t="s">
        <v>78</v>
      </c>
      <c r="B18" s="87">
        <v>68</v>
      </c>
      <c r="C18" s="87">
        <v>22</v>
      </c>
      <c r="D18" s="88">
        <v>45</v>
      </c>
      <c r="E18" s="89">
        <v>8</v>
      </c>
      <c r="F18" s="88">
        <v>5</v>
      </c>
      <c r="G18" s="89">
        <v>6</v>
      </c>
      <c r="H18" s="88">
        <v>3</v>
      </c>
      <c r="I18" s="89">
        <v>1</v>
      </c>
      <c r="J18" s="106">
        <v>15</v>
      </c>
      <c r="K18" s="107">
        <v>7</v>
      </c>
    </row>
    <row r="19" spans="1:11" ht="27.75" customHeight="1">
      <c r="A19" s="86" t="s">
        <v>79</v>
      </c>
      <c r="B19" s="87">
        <v>30</v>
      </c>
      <c r="C19" s="87">
        <v>69</v>
      </c>
      <c r="D19" s="88">
        <v>10</v>
      </c>
      <c r="E19" s="89">
        <v>10</v>
      </c>
      <c r="F19" s="88">
        <v>3</v>
      </c>
      <c r="G19" s="89">
        <v>12</v>
      </c>
      <c r="H19" s="88">
        <v>2</v>
      </c>
      <c r="I19" s="89">
        <v>6</v>
      </c>
      <c r="J19" s="106">
        <v>15</v>
      </c>
      <c r="K19" s="107">
        <v>41</v>
      </c>
    </row>
    <row r="20" spans="1:11" ht="25.5" customHeight="1">
      <c r="A20" s="86" t="s">
        <v>80</v>
      </c>
      <c r="B20" s="87">
        <v>76</v>
      </c>
      <c r="C20" s="87">
        <v>21</v>
      </c>
      <c r="D20" s="88">
        <v>14</v>
      </c>
      <c r="E20" s="89">
        <v>3</v>
      </c>
      <c r="F20" s="88">
        <v>13</v>
      </c>
      <c r="G20" s="89">
        <v>3</v>
      </c>
      <c r="H20" s="88">
        <v>5</v>
      </c>
      <c r="I20" s="89">
        <v>1</v>
      </c>
      <c r="J20" s="106">
        <v>44</v>
      </c>
      <c r="K20" s="107">
        <v>14</v>
      </c>
    </row>
    <row r="21" spans="1:11" ht="26.25" customHeight="1">
      <c r="A21" s="86" t="s">
        <v>81</v>
      </c>
      <c r="B21" s="87">
        <v>158</v>
      </c>
      <c r="C21" s="87">
        <v>62</v>
      </c>
      <c r="D21" s="88">
        <v>41</v>
      </c>
      <c r="E21" s="89">
        <v>23</v>
      </c>
      <c r="F21" s="88">
        <v>36</v>
      </c>
      <c r="G21" s="89">
        <v>5</v>
      </c>
      <c r="H21" s="88">
        <v>7</v>
      </c>
      <c r="I21" s="89">
        <v>3</v>
      </c>
      <c r="J21" s="106">
        <v>74</v>
      </c>
      <c r="K21" s="107">
        <v>31</v>
      </c>
    </row>
    <row r="22" spans="1:11" ht="28.5" customHeight="1">
      <c r="A22" s="86" t="s">
        <v>82</v>
      </c>
      <c r="B22" s="87">
        <v>72</v>
      </c>
      <c r="C22" s="87">
        <v>19</v>
      </c>
      <c r="D22" s="88">
        <v>22</v>
      </c>
      <c r="E22" s="89">
        <v>5</v>
      </c>
      <c r="F22" s="88">
        <v>9</v>
      </c>
      <c r="G22" s="89">
        <v>3</v>
      </c>
      <c r="H22" s="88">
        <v>4</v>
      </c>
      <c r="I22" s="89">
        <v>0</v>
      </c>
      <c r="J22" s="106">
        <v>37</v>
      </c>
      <c r="K22" s="107">
        <v>11</v>
      </c>
    </row>
    <row r="23" spans="1:11" ht="34.5">
      <c r="A23" s="86" t="s">
        <v>83</v>
      </c>
      <c r="B23" s="87">
        <v>2</v>
      </c>
      <c r="C23" s="87">
        <v>0</v>
      </c>
      <c r="D23" s="88">
        <v>0</v>
      </c>
      <c r="E23" s="88">
        <v>0</v>
      </c>
      <c r="F23" s="88">
        <v>1</v>
      </c>
      <c r="G23" s="88">
        <v>0</v>
      </c>
      <c r="H23" s="88">
        <v>0</v>
      </c>
      <c r="I23" s="88">
        <v>0</v>
      </c>
      <c r="J23" s="106">
        <v>1</v>
      </c>
      <c r="K23" s="107">
        <v>0</v>
      </c>
    </row>
    <row r="24" spans="1:11" ht="15">
      <c r="A24" s="86" t="s">
        <v>84</v>
      </c>
      <c r="B24" s="87">
        <v>53</v>
      </c>
      <c r="C24" s="87">
        <v>16</v>
      </c>
      <c r="D24" s="88">
        <v>11</v>
      </c>
      <c r="E24" s="89">
        <v>3</v>
      </c>
      <c r="F24" s="88">
        <v>8</v>
      </c>
      <c r="G24" s="89">
        <v>4</v>
      </c>
      <c r="H24" s="88">
        <v>6</v>
      </c>
      <c r="I24" s="89">
        <v>1</v>
      </c>
      <c r="J24" s="106">
        <v>28</v>
      </c>
      <c r="K24" s="107">
        <v>8</v>
      </c>
    </row>
    <row r="25" spans="1:11" ht="25.5" customHeight="1">
      <c r="A25" s="86" t="s">
        <v>85</v>
      </c>
      <c r="B25" s="87">
        <v>17</v>
      </c>
      <c r="C25" s="87">
        <v>12</v>
      </c>
      <c r="D25" s="88">
        <v>5</v>
      </c>
      <c r="E25" s="89">
        <v>2</v>
      </c>
      <c r="F25" s="88">
        <v>4</v>
      </c>
      <c r="G25" s="89">
        <v>6</v>
      </c>
      <c r="H25" s="88">
        <v>0</v>
      </c>
      <c r="I25" s="89">
        <v>0</v>
      </c>
      <c r="J25" s="106">
        <v>8</v>
      </c>
      <c r="K25" s="107">
        <v>4</v>
      </c>
    </row>
    <row r="26" spans="1:11" ht="30.75" customHeight="1">
      <c r="A26" s="86" t="s">
        <v>86</v>
      </c>
      <c r="B26" s="87">
        <v>89</v>
      </c>
      <c r="C26" s="87">
        <v>28</v>
      </c>
      <c r="D26" s="88">
        <v>35</v>
      </c>
      <c r="E26" s="89">
        <v>6</v>
      </c>
      <c r="F26" s="88">
        <v>15</v>
      </c>
      <c r="G26" s="89">
        <v>8</v>
      </c>
      <c r="H26" s="89">
        <v>3</v>
      </c>
      <c r="I26" s="89">
        <v>2</v>
      </c>
      <c r="J26" s="106">
        <v>36</v>
      </c>
      <c r="K26" s="107">
        <v>12</v>
      </c>
    </row>
    <row r="27" spans="1:11" ht="21" customHeight="1">
      <c r="A27" s="86" t="s">
        <v>87</v>
      </c>
      <c r="B27" s="83">
        <v>93</v>
      </c>
      <c r="C27" s="87">
        <v>21</v>
      </c>
      <c r="D27" s="88">
        <v>44</v>
      </c>
      <c r="E27" s="89">
        <v>5</v>
      </c>
      <c r="F27" s="88">
        <v>25</v>
      </c>
      <c r="G27" s="89">
        <v>5</v>
      </c>
      <c r="H27" s="88">
        <v>3</v>
      </c>
      <c r="I27" s="89">
        <v>1</v>
      </c>
      <c r="J27" s="106">
        <v>21</v>
      </c>
      <c r="K27" s="107">
        <v>10</v>
      </c>
    </row>
    <row r="28" spans="1:11" ht="79.5" customHeight="1">
      <c r="A28" s="86" t="s">
        <v>88</v>
      </c>
      <c r="B28" s="83">
        <v>0</v>
      </c>
      <c r="C28" s="87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8">
        <v>0</v>
      </c>
      <c r="K28" s="105">
        <v>0</v>
      </c>
    </row>
    <row r="29" spans="1:11" ht="36" customHeight="1" thickBot="1">
      <c r="A29" s="90" t="s">
        <v>89</v>
      </c>
      <c r="B29" s="271">
        <v>1</v>
      </c>
      <c r="C29" s="91">
        <v>0</v>
      </c>
      <c r="D29" s="92">
        <v>1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108">
        <v>0</v>
      </c>
      <c r="K29" s="109">
        <v>0</v>
      </c>
    </row>
    <row r="30" spans="1:11" ht="15">
      <c r="A30" s="329">
        <v>1</v>
      </c>
      <c r="B30" s="329"/>
      <c r="C30" s="329"/>
      <c r="D30" s="95"/>
      <c r="E30" s="95"/>
      <c r="F30" s="95"/>
      <c r="G30" s="95"/>
      <c r="H30" s="95"/>
      <c r="I30" s="95"/>
      <c r="J30" s="95"/>
      <c r="K30" s="95"/>
    </row>
    <row r="31" ht="15">
      <c r="A31" s="110"/>
    </row>
    <row r="32" ht="15">
      <c r="A32" s="110"/>
    </row>
    <row r="33" ht="15">
      <c r="A33" s="110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&amp;L23.07.2010&amp;CTÜRKİYE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16">
      <selection activeCell="H30" sqref="H30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17.8515625" style="74" bestFit="1" customWidth="1"/>
  </cols>
  <sheetData>
    <row r="2" spans="1:10" ht="15.75" customHeight="1" thickBot="1">
      <c r="A2" s="330" t="s">
        <v>90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 ht="15.75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8.75" customHeight="1">
      <c r="A4" s="331" t="s">
        <v>278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2:10" ht="15.75" thickBot="1">
      <c r="B5" s="76"/>
      <c r="C5" s="76"/>
      <c r="D5" s="76"/>
      <c r="E5" s="76"/>
      <c r="F5" s="76"/>
      <c r="G5" s="76"/>
      <c r="H5" s="76"/>
      <c r="I5" s="76"/>
      <c r="J5" s="185"/>
    </row>
    <row r="6" spans="1:11" ht="15.75" customHeight="1" thickBot="1">
      <c r="A6" s="323" t="s">
        <v>279</v>
      </c>
      <c r="B6" s="332" t="s">
        <v>355</v>
      </c>
      <c r="C6" s="333"/>
      <c r="D6" s="333"/>
      <c r="E6" s="334"/>
      <c r="F6" s="327" t="s">
        <v>384</v>
      </c>
      <c r="G6" s="335"/>
      <c r="H6" s="335"/>
      <c r="I6" s="326"/>
      <c r="J6" s="74"/>
      <c r="K6"/>
    </row>
    <row r="7" spans="1:11" ht="15.75" thickBot="1">
      <c r="A7" s="324"/>
      <c r="B7" s="336" t="s">
        <v>280</v>
      </c>
      <c r="C7" s="337"/>
      <c r="D7" s="336" t="s">
        <v>281</v>
      </c>
      <c r="E7" s="337"/>
      <c r="F7" s="336" t="s">
        <v>280</v>
      </c>
      <c r="G7" s="337"/>
      <c r="H7" s="336" t="s">
        <v>281</v>
      </c>
      <c r="I7" s="337"/>
      <c r="J7" s="74"/>
      <c r="K7"/>
    </row>
    <row r="8" spans="1:11" ht="15.75" thickBot="1">
      <c r="A8" s="79" t="s">
        <v>68</v>
      </c>
      <c r="B8" s="186" t="s">
        <v>9</v>
      </c>
      <c r="C8" s="187" t="s">
        <v>18</v>
      </c>
      <c r="D8" s="186" t="s">
        <v>9</v>
      </c>
      <c r="E8" s="187" t="s">
        <v>18</v>
      </c>
      <c r="F8" s="186" t="s">
        <v>9</v>
      </c>
      <c r="G8" s="187" t="s">
        <v>18</v>
      </c>
      <c r="H8" s="186" t="s">
        <v>9</v>
      </c>
      <c r="I8" s="187" t="s">
        <v>18</v>
      </c>
      <c r="J8" s="74"/>
      <c r="K8"/>
    </row>
    <row r="9" spans="1:11" ht="23.25">
      <c r="A9" s="100" t="s">
        <v>69</v>
      </c>
      <c r="B9" s="101">
        <v>161</v>
      </c>
      <c r="C9" s="101">
        <v>18</v>
      </c>
      <c r="D9" s="101">
        <v>51</v>
      </c>
      <c r="E9" s="101">
        <v>15</v>
      </c>
      <c r="F9" s="102">
        <v>942</v>
      </c>
      <c r="G9" s="103">
        <v>110</v>
      </c>
      <c r="H9" s="84">
        <v>233</v>
      </c>
      <c r="I9" s="189">
        <v>132</v>
      </c>
      <c r="K9"/>
    </row>
    <row r="10" spans="1:11" ht="23.25">
      <c r="A10" s="86" t="s">
        <v>70</v>
      </c>
      <c r="B10" s="87">
        <v>74</v>
      </c>
      <c r="C10" s="87">
        <v>5</v>
      </c>
      <c r="D10" s="87">
        <v>18</v>
      </c>
      <c r="E10" s="87">
        <v>0</v>
      </c>
      <c r="F10" s="88">
        <v>432</v>
      </c>
      <c r="G10" s="89">
        <v>47</v>
      </c>
      <c r="H10" s="88">
        <v>93</v>
      </c>
      <c r="I10" s="188">
        <v>44</v>
      </c>
      <c r="K10"/>
    </row>
    <row r="11" spans="1:11" ht="15">
      <c r="A11" s="86" t="s">
        <v>71</v>
      </c>
      <c r="B11" s="87">
        <v>698</v>
      </c>
      <c r="C11" s="87">
        <v>226</v>
      </c>
      <c r="D11" s="87">
        <v>534</v>
      </c>
      <c r="E11" s="87">
        <v>157</v>
      </c>
      <c r="F11" s="88">
        <v>4586</v>
      </c>
      <c r="G11" s="89">
        <v>1294</v>
      </c>
      <c r="H11" s="88">
        <v>3357</v>
      </c>
      <c r="I11" s="188">
        <v>1515</v>
      </c>
      <c r="K11"/>
    </row>
    <row r="12" spans="1:11" ht="34.5">
      <c r="A12" s="86" t="s">
        <v>72</v>
      </c>
      <c r="B12" s="87">
        <v>40</v>
      </c>
      <c r="C12" s="87">
        <v>0</v>
      </c>
      <c r="D12" s="87">
        <v>3</v>
      </c>
      <c r="E12" s="87">
        <v>0</v>
      </c>
      <c r="F12" s="88">
        <v>293</v>
      </c>
      <c r="G12" s="89">
        <v>40</v>
      </c>
      <c r="H12" s="88">
        <v>34</v>
      </c>
      <c r="I12" s="188">
        <v>5</v>
      </c>
      <c r="K12"/>
    </row>
    <row r="13" spans="1:11" ht="34.5">
      <c r="A13" s="86" t="s">
        <v>73</v>
      </c>
      <c r="B13" s="87">
        <v>11</v>
      </c>
      <c r="C13" s="87">
        <v>0</v>
      </c>
      <c r="D13" s="87">
        <v>6</v>
      </c>
      <c r="E13" s="87">
        <v>0</v>
      </c>
      <c r="F13" s="88">
        <v>66</v>
      </c>
      <c r="G13" s="89">
        <v>4</v>
      </c>
      <c r="H13" s="88">
        <v>41</v>
      </c>
      <c r="I13" s="188">
        <v>9</v>
      </c>
      <c r="K13"/>
    </row>
    <row r="14" spans="1:11" ht="15">
      <c r="A14" s="86" t="s">
        <v>74</v>
      </c>
      <c r="B14" s="87">
        <v>750</v>
      </c>
      <c r="C14" s="87">
        <v>260</v>
      </c>
      <c r="D14" s="87">
        <v>860</v>
      </c>
      <c r="E14" s="87">
        <v>287</v>
      </c>
      <c r="F14" s="88">
        <v>4401</v>
      </c>
      <c r="G14" s="89">
        <v>1374</v>
      </c>
      <c r="H14" s="88">
        <v>4537</v>
      </c>
      <c r="I14" s="188">
        <v>2043</v>
      </c>
      <c r="K14"/>
    </row>
    <row r="15" spans="1:11" ht="45.75">
      <c r="A15" s="86" t="s">
        <v>75</v>
      </c>
      <c r="B15" s="87">
        <v>1144</v>
      </c>
      <c r="C15" s="87">
        <v>376</v>
      </c>
      <c r="D15" s="87">
        <v>1743</v>
      </c>
      <c r="E15" s="87">
        <v>1863</v>
      </c>
      <c r="F15" s="88">
        <v>7618</v>
      </c>
      <c r="G15" s="89">
        <v>2328</v>
      </c>
      <c r="H15" s="88">
        <v>11648</v>
      </c>
      <c r="I15" s="188">
        <v>9502</v>
      </c>
      <c r="K15"/>
    </row>
    <row r="16" spans="1:11" ht="15">
      <c r="A16" s="86" t="s">
        <v>76</v>
      </c>
      <c r="B16" s="83">
        <v>222</v>
      </c>
      <c r="C16" s="87">
        <v>41</v>
      </c>
      <c r="D16" s="83">
        <v>239</v>
      </c>
      <c r="E16" s="87">
        <v>102</v>
      </c>
      <c r="F16" s="88">
        <v>1405</v>
      </c>
      <c r="G16" s="89">
        <v>282</v>
      </c>
      <c r="H16" s="88">
        <v>1742</v>
      </c>
      <c r="I16" s="188">
        <v>747</v>
      </c>
      <c r="K16"/>
    </row>
    <row r="17" spans="1:11" ht="23.25">
      <c r="A17" s="86" t="s">
        <v>77</v>
      </c>
      <c r="B17" s="87">
        <v>209</v>
      </c>
      <c r="C17" s="87">
        <v>27</v>
      </c>
      <c r="D17" s="87">
        <v>376</v>
      </c>
      <c r="E17" s="87">
        <v>89</v>
      </c>
      <c r="F17" s="88">
        <v>1241</v>
      </c>
      <c r="G17" s="89">
        <v>136</v>
      </c>
      <c r="H17" s="88">
        <v>2010</v>
      </c>
      <c r="I17" s="188">
        <v>660</v>
      </c>
      <c r="K17"/>
    </row>
    <row r="18" spans="1:11" ht="15">
      <c r="A18" s="86" t="s">
        <v>78</v>
      </c>
      <c r="B18" s="87">
        <v>147</v>
      </c>
      <c r="C18" s="87">
        <v>27</v>
      </c>
      <c r="D18" s="87">
        <v>68</v>
      </c>
      <c r="E18" s="87">
        <v>22</v>
      </c>
      <c r="F18" s="88">
        <v>965</v>
      </c>
      <c r="G18" s="89">
        <v>146</v>
      </c>
      <c r="H18" s="88">
        <v>446</v>
      </c>
      <c r="I18" s="188">
        <v>150</v>
      </c>
      <c r="K18"/>
    </row>
    <row r="19" spans="1:11" ht="23.25">
      <c r="A19" s="86" t="s">
        <v>79</v>
      </c>
      <c r="B19" s="87">
        <v>66</v>
      </c>
      <c r="C19" s="87">
        <v>18</v>
      </c>
      <c r="D19" s="87">
        <v>30</v>
      </c>
      <c r="E19" s="87">
        <v>69</v>
      </c>
      <c r="F19" s="88">
        <v>342</v>
      </c>
      <c r="G19" s="89">
        <v>118</v>
      </c>
      <c r="H19" s="88">
        <v>202</v>
      </c>
      <c r="I19" s="188">
        <v>371</v>
      </c>
      <c r="K19"/>
    </row>
    <row r="20" spans="1:11" ht="18" customHeight="1">
      <c r="A20" s="86" t="s">
        <v>80</v>
      </c>
      <c r="B20" s="87">
        <v>60</v>
      </c>
      <c r="C20" s="87">
        <v>9</v>
      </c>
      <c r="D20" s="87">
        <v>76</v>
      </c>
      <c r="E20" s="87">
        <v>21</v>
      </c>
      <c r="F20" s="88">
        <v>372</v>
      </c>
      <c r="G20" s="89">
        <v>56</v>
      </c>
      <c r="H20" s="88">
        <v>407</v>
      </c>
      <c r="I20" s="188">
        <v>165</v>
      </c>
      <c r="K20"/>
    </row>
    <row r="21" spans="1:11" ht="23.25">
      <c r="A21" s="86" t="s">
        <v>81</v>
      </c>
      <c r="B21" s="87">
        <v>359</v>
      </c>
      <c r="C21" s="87">
        <v>66</v>
      </c>
      <c r="D21" s="87">
        <v>158</v>
      </c>
      <c r="E21" s="87">
        <v>62</v>
      </c>
      <c r="F21" s="88">
        <v>1992</v>
      </c>
      <c r="G21" s="89">
        <v>370</v>
      </c>
      <c r="H21" s="88">
        <v>856</v>
      </c>
      <c r="I21" s="188">
        <v>452</v>
      </c>
      <c r="K21"/>
    </row>
    <row r="22" spans="1:11" ht="23.25">
      <c r="A22" s="86" t="s">
        <v>82</v>
      </c>
      <c r="B22" s="87">
        <v>147</v>
      </c>
      <c r="C22" s="87">
        <v>12</v>
      </c>
      <c r="D22" s="87">
        <v>72</v>
      </c>
      <c r="E22" s="87">
        <v>19</v>
      </c>
      <c r="F22" s="88">
        <v>966</v>
      </c>
      <c r="G22" s="89">
        <v>140</v>
      </c>
      <c r="H22" s="88">
        <v>388</v>
      </c>
      <c r="I22" s="188">
        <v>178</v>
      </c>
      <c r="K22"/>
    </row>
    <row r="23" spans="1:11" ht="34.5">
      <c r="A23" s="86" t="s">
        <v>83</v>
      </c>
      <c r="B23" s="87">
        <v>3</v>
      </c>
      <c r="C23" s="87">
        <v>0</v>
      </c>
      <c r="D23" s="87">
        <v>2</v>
      </c>
      <c r="E23" s="87">
        <v>0</v>
      </c>
      <c r="F23" s="88">
        <v>15</v>
      </c>
      <c r="G23" s="88">
        <v>7</v>
      </c>
      <c r="H23" s="88">
        <v>6</v>
      </c>
      <c r="I23" s="188">
        <v>4</v>
      </c>
      <c r="K23"/>
    </row>
    <row r="24" spans="1:11" ht="15">
      <c r="A24" s="86" t="s">
        <v>84</v>
      </c>
      <c r="B24" s="87">
        <v>89</v>
      </c>
      <c r="C24" s="87">
        <v>7</v>
      </c>
      <c r="D24" s="87">
        <v>53</v>
      </c>
      <c r="E24" s="87">
        <v>16</v>
      </c>
      <c r="F24" s="88">
        <v>528</v>
      </c>
      <c r="G24" s="89">
        <v>99</v>
      </c>
      <c r="H24" s="88">
        <v>307</v>
      </c>
      <c r="I24" s="188">
        <v>115</v>
      </c>
      <c r="K24"/>
    </row>
    <row r="25" spans="1:11" ht="23.25">
      <c r="A25" s="86" t="s">
        <v>85</v>
      </c>
      <c r="B25" s="87">
        <v>74</v>
      </c>
      <c r="C25" s="87">
        <v>36</v>
      </c>
      <c r="D25" s="87">
        <v>17</v>
      </c>
      <c r="E25" s="87">
        <v>12</v>
      </c>
      <c r="F25" s="88">
        <v>521</v>
      </c>
      <c r="G25" s="89">
        <v>229</v>
      </c>
      <c r="H25" s="88">
        <v>128</v>
      </c>
      <c r="I25" s="188">
        <v>63</v>
      </c>
      <c r="K25"/>
    </row>
    <row r="26" spans="1:11" ht="23.25">
      <c r="A26" s="86" t="s">
        <v>86</v>
      </c>
      <c r="B26" s="87">
        <v>43</v>
      </c>
      <c r="C26" s="87">
        <v>6</v>
      </c>
      <c r="D26" s="87">
        <v>89</v>
      </c>
      <c r="E26" s="87">
        <v>28</v>
      </c>
      <c r="F26" s="88">
        <v>238</v>
      </c>
      <c r="G26" s="89">
        <v>33</v>
      </c>
      <c r="H26" s="88">
        <v>457</v>
      </c>
      <c r="I26" s="188">
        <v>122</v>
      </c>
      <c r="K26"/>
    </row>
    <row r="27" spans="1:11" ht="15">
      <c r="A27" s="86" t="s">
        <v>87</v>
      </c>
      <c r="B27" s="83">
        <v>29</v>
      </c>
      <c r="C27" s="87">
        <v>11</v>
      </c>
      <c r="D27" s="83">
        <v>93</v>
      </c>
      <c r="E27" s="87">
        <v>21</v>
      </c>
      <c r="F27" s="88">
        <v>229</v>
      </c>
      <c r="G27" s="89">
        <v>60</v>
      </c>
      <c r="H27" s="88">
        <v>635</v>
      </c>
      <c r="I27" s="188">
        <v>174</v>
      </c>
      <c r="K27"/>
    </row>
    <row r="28" spans="1:11" ht="81" customHeight="1">
      <c r="A28" s="86" t="s">
        <v>88</v>
      </c>
      <c r="B28" s="83">
        <v>1</v>
      </c>
      <c r="C28" s="87">
        <v>0</v>
      </c>
      <c r="D28" s="83">
        <v>0</v>
      </c>
      <c r="E28" s="87">
        <v>0</v>
      </c>
      <c r="F28" s="89">
        <v>1</v>
      </c>
      <c r="G28" s="89">
        <v>0</v>
      </c>
      <c r="H28" s="88">
        <v>0</v>
      </c>
      <c r="I28" s="188">
        <v>1</v>
      </c>
      <c r="K28"/>
    </row>
    <row r="29" spans="1:11" ht="34.5">
      <c r="A29" s="86" t="s">
        <v>89</v>
      </c>
      <c r="B29" s="271">
        <v>0</v>
      </c>
      <c r="C29" s="272">
        <v>0</v>
      </c>
      <c r="D29" s="271">
        <v>1</v>
      </c>
      <c r="E29" s="272">
        <v>0</v>
      </c>
      <c r="F29" s="89">
        <v>0</v>
      </c>
      <c r="G29" s="89">
        <v>1</v>
      </c>
      <c r="H29" s="84">
        <v>1</v>
      </c>
      <c r="I29" s="189">
        <v>0</v>
      </c>
      <c r="K29"/>
    </row>
    <row r="30" spans="1:11" ht="15.75" thickBot="1">
      <c r="A30" s="190" t="s">
        <v>34</v>
      </c>
      <c r="B30" s="191">
        <f>SUM(B9:B29)</f>
        <v>4327</v>
      </c>
      <c r="C30" s="191">
        <f aca="true" t="shared" si="0" ref="C30:I30">SUM(C9:C29)</f>
        <v>1145</v>
      </c>
      <c r="D30" s="191">
        <f t="shared" si="0"/>
        <v>4489</v>
      </c>
      <c r="E30" s="191">
        <f t="shared" si="0"/>
        <v>2783</v>
      </c>
      <c r="F30" s="191">
        <f t="shared" si="0"/>
        <v>27153</v>
      </c>
      <c r="G30" s="191">
        <f t="shared" si="0"/>
        <v>6874</v>
      </c>
      <c r="H30" s="191">
        <f t="shared" si="0"/>
        <v>27528</v>
      </c>
      <c r="I30" s="273">
        <f t="shared" si="0"/>
        <v>16452</v>
      </c>
      <c r="J30" s="74"/>
      <c r="K30"/>
    </row>
    <row r="31" spans="1:11" ht="15">
      <c r="A31" s="192" t="s">
        <v>19</v>
      </c>
      <c r="J31" s="74"/>
      <c r="K31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&amp;L23.07.2010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H27" sqref="H27"/>
    </sheetView>
  </sheetViews>
  <sheetFormatPr defaultColWidth="9.140625" defaultRowHeight="15"/>
  <cols>
    <col min="7" max="7" width="3.140625" style="0" customWidth="1"/>
  </cols>
  <sheetData>
    <row r="1" spans="1:12" ht="18.75" customHeight="1" thickBot="1">
      <c r="A1" s="289" t="s">
        <v>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111"/>
    </row>
    <row r="3" spans="1:11" ht="15.75">
      <c r="A3" s="317" t="s">
        <v>93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1:11" ht="15">
      <c r="A5" s="350" t="s">
        <v>94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4:9" ht="18.75">
      <c r="D6" s="112"/>
      <c r="E6" s="112"/>
      <c r="F6" s="112"/>
      <c r="G6" s="112"/>
      <c r="H6" s="112"/>
      <c r="I6" s="112"/>
    </row>
    <row r="7" spans="4:8" ht="15">
      <c r="D7" s="351" t="s">
        <v>95</v>
      </c>
      <c r="E7" s="351"/>
      <c r="F7" s="352" t="s">
        <v>10</v>
      </c>
      <c r="G7" s="353"/>
      <c r="H7" s="113" t="s">
        <v>96</v>
      </c>
    </row>
    <row r="8" spans="4:8" ht="15">
      <c r="D8" s="344" t="s">
        <v>97</v>
      </c>
      <c r="E8" s="344"/>
      <c r="F8" s="345">
        <v>668</v>
      </c>
      <c r="G8" s="346"/>
      <c r="H8" s="114">
        <f>(F8/1442)*100</f>
        <v>46.3245492371706</v>
      </c>
    </row>
    <row r="9" spans="4:8" ht="15">
      <c r="D9" s="344" t="s">
        <v>98</v>
      </c>
      <c r="E9" s="344"/>
      <c r="F9" s="345">
        <v>38</v>
      </c>
      <c r="G9" s="346"/>
      <c r="H9" s="114">
        <f aca="true" t="shared" si="0" ref="H9:H21">(F9/1442)*100</f>
        <v>2.6352288488210815</v>
      </c>
    </row>
    <row r="10" spans="4:8" ht="15">
      <c r="D10" s="344" t="s">
        <v>99</v>
      </c>
      <c r="E10" s="344"/>
      <c r="F10" s="345">
        <v>67</v>
      </c>
      <c r="G10" s="346"/>
      <c r="H10" s="114">
        <f t="shared" si="0"/>
        <v>4.64632454923717</v>
      </c>
    </row>
    <row r="11" spans="4:8" ht="15">
      <c r="D11" s="344" t="s">
        <v>100</v>
      </c>
      <c r="E11" s="344"/>
      <c r="F11" s="345">
        <v>57</v>
      </c>
      <c r="G11" s="346"/>
      <c r="H11" s="114">
        <f t="shared" si="0"/>
        <v>3.952843273231623</v>
      </c>
    </row>
    <row r="12" spans="4:8" ht="15">
      <c r="D12" s="344" t="s">
        <v>101</v>
      </c>
      <c r="E12" s="344"/>
      <c r="F12" s="345">
        <v>61</v>
      </c>
      <c r="G12" s="346"/>
      <c r="H12" s="114">
        <f t="shared" si="0"/>
        <v>4.230235783633842</v>
      </c>
    </row>
    <row r="13" spans="4:8" ht="15">
      <c r="D13" s="344" t="s">
        <v>102</v>
      </c>
      <c r="E13" s="344"/>
      <c r="F13" s="345">
        <v>22</v>
      </c>
      <c r="G13" s="346"/>
      <c r="H13" s="114">
        <f t="shared" si="0"/>
        <v>1.5256588072122053</v>
      </c>
    </row>
    <row r="14" spans="4:8" ht="15">
      <c r="D14" s="344" t="s">
        <v>103</v>
      </c>
      <c r="E14" s="344"/>
      <c r="F14" s="345">
        <v>136</v>
      </c>
      <c r="G14" s="346"/>
      <c r="H14" s="114">
        <f t="shared" si="0"/>
        <v>9.43134535367545</v>
      </c>
    </row>
    <row r="15" spans="4:8" ht="15">
      <c r="D15" s="344" t="s">
        <v>104</v>
      </c>
      <c r="E15" s="344"/>
      <c r="F15" s="345">
        <v>33</v>
      </c>
      <c r="G15" s="346"/>
      <c r="H15" s="114">
        <f t="shared" si="0"/>
        <v>2.2884882108183078</v>
      </c>
    </row>
    <row r="16" spans="4:8" ht="15">
      <c r="D16" s="344" t="s">
        <v>105</v>
      </c>
      <c r="E16" s="344"/>
      <c r="F16" s="345">
        <v>160</v>
      </c>
      <c r="G16" s="346"/>
      <c r="H16" s="114">
        <f t="shared" si="0"/>
        <v>11.095700416088766</v>
      </c>
    </row>
    <row r="17" spans="4:8" ht="15">
      <c r="D17" s="344" t="s">
        <v>106</v>
      </c>
      <c r="E17" s="344"/>
      <c r="F17" s="345">
        <v>33</v>
      </c>
      <c r="G17" s="346"/>
      <c r="H17" s="114">
        <f t="shared" si="0"/>
        <v>2.2884882108183078</v>
      </c>
    </row>
    <row r="18" spans="4:8" ht="15">
      <c r="D18" s="344" t="s">
        <v>107</v>
      </c>
      <c r="E18" s="344"/>
      <c r="F18" s="345">
        <v>41</v>
      </c>
      <c r="G18" s="346"/>
      <c r="H18" s="114">
        <f t="shared" si="0"/>
        <v>2.8432732316227463</v>
      </c>
    </row>
    <row r="19" spans="4:8" ht="15">
      <c r="D19" s="344" t="s">
        <v>108</v>
      </c>
      <c r="E19" s="344"/>
      <c r="F19" s="345">
        <v>43</v>
      </c>
      <c r="G19" s="346"/>
      <c r="H19" s="114">
        <f t="shared" si="0"/>
        <v>2.9819694868238558</v>
      </c>
    </row>
    <row r="20" spans="4:8" ht="15">
      <c r="D20" s="344" t="s">
        <v>109</v>
      </c>
      <c r="E20" s="344"/>
      <c r="F20" s="345">
        <v>10</v>
      </c>
      <c r="G20" s="346"/>
      <c r="H20" s="114">
        <f t="shared" si="0"/>
        <v>0.6934812760055479</v>
      </c>
    </row>
    <row r="21" spans="4:8" ht="15">
      <c r="D21" s="344" t="s">
        <v>110</v>
      </c>
      <c r="E21" s="344"/>
      <c r="F21" s="345">
        <v>73</v>
      </c>
      <c r="G21" s="346"/>
      <c r="H21" s="114">
        <f t="shared" si="0"/>
        <v>5.062413314840499</v>
      </c>
    </row>
    <row r="22" spans="4:8" ht="15">
      <c r="D22" s="347" t="s">
        <v>34</v>
      </c>
      <c r="E22" s="348"/>
      <c r="F22" s="349">
        <f>SUM(F8:G21)</f>
        <v>1442</v>
      </c>
      <c r="G22" s="343"/>
      <c r="H22" s="115">
        <f>SUM(H8:H21)</f>
        <v>100</v>
      </c>
    </row>
    <row r="24" spans="1:11" ht="15">
      <c r="A24" s="350" t="s">
        <v>111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</row>
    <row r="26" spans="4:8" ht="15">
      <c r="D26" s="351" t="s">
        <v>95</v>
      </c>
      <c r="E26" s="351"/>
      <c r="F26" s="352" t="s">
        <v>10</v>
      </c>
      <c r="G26" s="353"/>
      <c r="H26" s="113" t="s">
        <v>96</v>
      </c>
    </row>
    <row r="27" spans="4:8" ht="15">
      <c r="D27" s="341" t="s">
        <v>112</v>
      </c>
      <c r="E27" s="341"/>
      <c r="F27" s="342">
        <v>2596</v>
      </c>
      <c r="G27" s="343"/>
      <c r="H27" s="114">
        <f>(F27/24732)*100</f>
        <v>10.49652272359696</v>
      </c>
    </row>
    <row r="28" spans="4:8" ht="15">
      <c r="D28" s="341" t="s">
        <v>113</v>
      </c>
      <c r="E28" s="341"/>
      <c r="F28" s="342">
        <v>1591</v>
      </c>
      <c r="G28" s="343"/>
      <c r="H28" s="114">
        <f aca="true" t="shared" si="1" ref="H28:H47">(F28/24732)*100</f>
        <v>6.432961345625102</v>
      </c>
    </row>
    <row r="29" spans="4:8" ht="15">
      <c r="D29" s="341" t="s">
        <v>114</v>
      </c>
      <c r="E29" s="341"/>
      <c r="F29" s="342">
        <v>1158</v>
      </c>
      <c r="G29" s="343"/>
      <c r="H29" s="114">
        <f t="shared" si="1"/>
        <v>4.682193110140708</v>
      </c>
    </row>
    <row r="30" spans="4:8" ht="15">
      <c r="D30" s="341" t="s">
        <v>115</v>
      </c>
      <c r="E30" s="341"/>
      <c r="F30" s="342">
        <v>252</v>
      </c>
      <c r="G30" s="343"/>
      <c r="H30" s="114">
        <f t="shared" si="1"/>
        <v>1.0189228529839884</v>
      </c>
    </row>
    <row r="31" spans="4:8" ht="15">
      <c r="D31" s="341" t="s">
        <v>116</v>
      </c>
      <c r="E31" s="341"/>
      <c r="F31" s="342">
        <v>5260</v>
      </c>
      <c r="G31" s="343"/>
      <c r="H31" s="114">
        <f t="shared" si="1"/>
        <v>21.267992883713408</v>
      </c>
    </row>
    <row r="32" spans="4:8" ht="15">
      <c r="D32" s="341" t="s">
        <v>117</v>
      </c>
      <c r="E32" s="341"/>
      <c r="F32" s="342">
        <v>453</v>
      </c>
      <c r="G32" s="343"/>
      <c r="H32" s="114">
        <f t="shared" si="1"/>
        <v>1.8316351285783599</v>
      </c>
    </row>
    <row r="33" spans="4:8" ht="15">
      <c r="D33" s="341" t="s">
        <v>118</v>
      </c>
      <c r="E33" s="341"/>
      <c r="F33" s="342">
        <v>6242</v>
      </c>
      <c r="G33" s="343"/>
      <c r="H33" s="114">
        <f t="shared" si="1"/>
        <v>25.238557334627203</v>
      </c>
    </row>
    <row r="34" spans="4:8" ht="15">
      <c r="D34" s="341" t="s">
        <v>119</v>
      </c>
      <c r="E34" s="341"/>
      <c r="F34" s="342">
        <v>127</v>
      </c>
      <c r="G34" s="343"/>
      <c r="H34" s="114">
        <f t="shared" si="1"/>
        <v>0.5135047711466926</v>
      </c>
    </row>
    <row r="35" spans="4:8" ht="15">
      <c r="D35" s="341" t="s">
        <v>120</v>
      </c>
      <c r="E35" s="341"/>
      <c r="F35" s="342">
        <v>693</v>
      </c>
      <c r="G35" s="343"/>
      <c r="H35" s="114">
        <f t="shared" si="1"/>
        <v>2.802037845705968</v>
      </c>
    </row>
    <row r="36" spans="4:8" ht="15">
      <c r="D36" s="341" t="s">
        <v>99</v>
      </c>
      <c r="E36" s="341"/>
      <c r="F36" s="342">
        <v>1759</v>
      </c>
      <c r="G36" s="343"/>
      <c r="H36" s="114">
        <f t="shared" si="1"/>
        <v>7.112243247614426</v>
      </c>
    </row>
    <row r="37" spans="4:8" ht="15">
      <c r="D37" s="341" t="s">
        <v>100</v>
      </c>
      <c r="E37" s="341"/>
      <c r="F37" s="342">
        <v>946</v>
      </c>
      <c r="G37" s="343"/>
      <c r="H37" s="114">
        <f t="shared" si="1"/>
        <v>3.825004043344655</v>
      </c>
    </row>
    <row r="38" spans="4:8" ht="15.75" customHeight="1">
      <c r="D38" s="341" t="s">
        <v>101</v>
      </c>
      <c r="E38" s="341"/>
      <c r="F38" s="342">
        <v>944</v>
      </c>
      <c r="G38" s="343"/>
      <c r="H38" s="114">
        <f t="shared" si="1"/>
        <v>3.816917354035258</v>
      </c>
    </row>
    <row r="39" spans="4:8" ht="15">
      <c r="D39" s="341" t="s">
        <v>102</v>
      </c>
      <c r="E39" s="341"/>
      <c r="F39" s="342">
        <v>315</v>
      </c>
      <c r="G39" s="343"/>
      <c r="H39" s="114">
        <f t="shared" si="1"/>
        <v>1.2736535662299855</v>
      </c>
    </row>
    <row r="40" spans="4:8" ht="15">
      <c r="D40" s="341" t="s">
        <v>103</v>
      </c>
      <c r="E40" s="341"/>
      <c r="F40" s="342">
        <v>1452</v>
      </c>
      <c r="G40" s="343"/>
      <c r="H40" s="114">
        <f t="shared" si="1"/>
        <v>5.870936438622028</v>
      </c>
    </row>
    <row r="41" spans="4:8" ht="15">
      <c r="D41" s="341" t="s">
        <v>121</v>
      </c>
      <c r="E41" s="341"/>
      <c r="F41" s="342">
        <v>148</v>
      </c>
      <c r="G41" s="343"/>
      <c r="H41" s="114">
        <f t="shared" si="1"/>
        <v>0.5984150088953583</v>
      </c>
    </row>
    <row r="42" spans="4:8" ht="15">
      <c r="D42" s="341" t="s">
        <v>122</v>
      </c>
      <c r="E42" s="341"/>
      <c r="F42" s="342">
        <v>30</v>
      </c>
      <c r="G42" s="343"/>
      <c r="H42" s="114">
        <f t="shared" si="1"/>
        <v>0.12130033964095098</v>
      </c>
    </row>
    <row r="43" spans="4:8" ht="15">
      <c r="D43" s="341" t="s">
        <v>123</v>
      </c>
      <c r="E43" s="341"/>
      <c r="F43" s="342">
        <v>109</v>
      </c>
      <c r="G43" s="343"/>
      <c r="H43" s="114">
        <f t="shared" si="1"/>
        <v>0.44072456736212196</v>
      </c>
    </row>
    <row r="44" spans="4:8" ht="15">
      <c r="D44" s="341" t="s">
        <v>124</v>
      </c>
      <c r="E44" s="341"/>
      <c r="F44" s="342">
        <v>406</v>
      </c>
      <c r="G44" s="343"/>
      <c r="H44" s="114">
        <f t="shared" si="1"/>
        <v>1.6415979298075367</v>
      </c>
    </row>
    <row r="45" spans="4:8" ht="15">
      <c r="D45" s="341" t="s">
        <v>106</v>
      </c>
      <c r="E45" s="341"/>
      <c r="F45" s="342">
        <v>90</v>
      </c>
      <c r="G45" s="343"/>
      <c r="H45" s="114">
        <f t="shared" si="1"/>
        <v>0.363901018922853</v>
      </c>
    </row>
    <row r="46" spans="4:8" ht="15">
      <c r="D46" s="341" t="s">
        <v>107</v>
      </c>
      <c r="E46" s="341"/>
      <c r="F46" s="342">
        <v>85</v>
      </c>
      <c r="G46" s="343"/>
      <c r="H46" s="114">
        <f t="shared" si="1"/>
        <v>0.34368429564936115</v>
      </c>
    </row>
    <row r="47" spans="4:8" ht="15">
      <c r="D47" s="341" t="s">
        <v>125</v>
      </c>
      <c r="E47" s="341"/>
      <c r="F47" s="342">
        <v>76</v>
      </c>
      <c r="G47" s="343"/>
      <c r="H47" s="114">
        <f t="shared" si="1"/>
        <v>0.30729419375707584</v>
      </c>
    </row>
    <row r="48" spans="4:8" ht="15">
      <c r="D48" s="338" t="s">
        <v>34</v>
      </c>
      <c r="E48" s="338"/>
      <c r="F48" s="339">
        <f>SUM(F27:G47)</f>
        <v>24732</v>
      </c>
      <c r="G48" s="340"/>
      <c r="H48" s="115">
        <v>100</v>
      </c>
    </row>
    <row r="49" spans="4:9" ht="15">
      <c r="D49" s="6" t="s">
        <v>126</v>
      </c>
      <c r="E49" s="6"/>
      <c r="F49" s="6"/>
      <c r="G49" s="6"/>
      <c r="H49" s="6"/>
      <c r="I49" s="6"/>
    </row>
  </sheetData>
  <sheetProtection/>
  <mergeCells count="82">
    <mergeCell ref="A1:K1"/>
    <mergeCell ref="A3:K3"/>
    <mergeCell ref="A5:K5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A24:K24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8:E48"/>
    <mergeCell ref="F48:G48"/>
    <mergeCell ref="D45:E45"/>
    <mergeCell ref="F45:G45"/>
    <mergeCell ref="D46:E46"/>
    <mergeCell ref="F46:G46"/>
    <mergeCell ref="D47:E47"/>
    <mergeCell ref="F47:G47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&amp;L23.07.2010&amp;CTÜRKİYE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F17" sqref="F17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1" spans="1:11" ht="17.25" customHeight="1" thickBot="1">
      <c r="A1" s="289" t="s">
        <v>127</v>
      </c>
      <c r="B1" s="289"/>
      <c r="C1" s="289"/>
      <c r="D1" s="289"/>
      <c r="E1" s="289"/>
      <c r="F1" s="289"/>
      <c r="G1" s="289"/>
      <c r="H1" s="289"/>
      <c r="I1" s="289"/>
      <c r="J1" s="289"/>
      <c r="K1" s="111"/>
    </row>
    <row r="2" spans="1:11" ht="1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1"/>
    </row>
    <row r="3" spans="2:11" ht="15"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354" t="s">
        <v>128</v>
      </c>
      <c r="B4" s="354"/>
      <c r="C4" s="354"/>
      <c r="D4" s="354"/>
      <c r="E4" s="354"/>
      <c r="F4" s="354"/>
      <c r="G4" s="354"/>
      <c r="H4" s="354"/>
      <c r="I4" s="354"/>
      <c r="J4" s="354"/>
      <c r="K4" s="117"/>
    </row>
    <row r="5" spans="2:11" ht="18.75">
      <c r="B5" s="118"/>
      <c r="C5" s="119"/>
      <c r="D5" s="119"/>
      <c r="E5" s="119"/>
      <c r="F5" s="119"/>
      <c r="G5" s="119"/>
      <c r="H5" s="119"/>
      <c r="I5" s="119"/>
      <c r="J5" s="119"/>
      <c r="K5" s="8"/>
    </row>
    <row r="6" spans="2:11" ht="18.75">
      <c r="B6" s="118"/>
      <c r="C6" s="119"/>
      <c r="D6" s="119"/>
      <c r="E6" s="119"/>
      <c r="F6" s="119"/>
      <c r="G6" s="119"/>
      <c r="H6" s="119"/>
      <c r="I6" s="119"/>
      <c r="J6" s="119"/>
      <c r="K6" s="8"/>
    </row>
    <row r="7" spans="1:11" ht="18.75" customHeight="1">
      <c r="A7" s="355" t="s">
        <v>129</v>
      </c>
      <c r="B7" s="355"/>
      <c r="C7" s="355"/>
      <c r="D7" s="355"/>
      <c r="E7" s="355"/>
      <c r="F7" s="355"/>
      <c r="G7" s="355"/>
      <c r="H7" s="355"/>
      <c r="I7" s="355"/>
      <c r="J7" s="355"/>
      <c r="K7" s="120"/>
    </row>
    <row r="8" spans="2:11" ht="15">
      <c r="B8" s="8"/>
      <c r="C8" s="8"/>
      <c r="D8" s="118"/>
      <c r="E8" s="118"/>
      <c r="F8" s="118"/>
      <c r="G8" s="8"/>
      <c r="H8" s="8"/>
      <c r="I8" s="8"/>
      <c r="J8" s="8"/>
      <c r="K8" s="8"/>
    </row>
    <row r="9" spans="2:11" ht="15">
      <c r="B9" s="8"/>
      <c r="C9" s="8"/>
      <c r="D9" s="8"/>
      <c r="E9" s="121" t="s">
        <v>130</v>
      </c>
      <c r="F9" s="121" t="s">
        <v>10</v>
      </c>
      <c r="G9" s="121" t="s">
        <v>131</v>
      </c>
      <c r="H9" s="8"/>
      <c r="I9" s="8"/>
      <c r="J9" s="8"/>
      <c r="K9" s="8"/>
    </row>
    <row r="10" spans="2:10" ht="15">
      <c r="B10" s="8"/>
      <c r="C10" s="8"/>
      <c r="D10" s="8"/>
      <c r="E10" s="122">
        <v>5</v>
      </c>
      <c r="F10" s="123">
        <v>182</v>
      </c>
      <c r="G10" s="124">
        <f>(F10/226)*100</f>
        <v>80.53097345132744</v>
      </c>
      <c r="H10" s="8"/>
      <c r="I10" s="8"/>
      <c r="J10" s="8"/>
    </row>
    <row r="11" spans="2:10" ht="15">
      <c r="B11" s="8"/>
      <c r="C11" s="8"/>
      <c r="D11" s="8"/>
      <c r="E11" s="122">
        <v>6</v>
      </c>
      <c r="F11" s="123">
        <v>19</v>
      </c>
      <c r="G11" s="124">
        <f aca="true" t="shared" si="0" ref="G11:G16">(F11/226)*100</f>
        <v>8.4070796460177</v>
      </c>
      <c r="H11" s="8"/>
      <c r="I11" s="8"/>
      <c r="J11" s="8"/>
    </row>
    <row r="12" spans="2:10" ht="15">
      <c r="B12" s="8"/>
      <c r="C12" s="8"/>
      <c r="D12" s="8"/>
      <c r="E12" s="122">
        <v>7</v>
      </c>
      <c r="F12" s="123">
        <v>11</v>
      </c>
      <c r="G12" s="124">
        <f t="shared" si="0"/>
        <v>4.867256637168142</v>
      </c>
      <c r="H12" s="8"/>
      <c r="I12" s="8"/>
      <c r="J12" s="8"/>
    </row>
    <row r="13" spans="2:10" ht="15">
      <c r="B13" s="8"/>
      <c r="C13" s="8"/>
      <c r="D13" s="8"/>
      <c r="E13" s="122">
        <v>8</v>
      </c>
      <c r="F13" s="123">
        <v>2</v>
      </c>
      <c r="G13" s="124">
        <f t="shared" si="0"/>
        <v>0.8849557522123894</v>
      </c>
      <c r="H13" s="8"/>
      <c r="I13" s="8"/>
      <c r="J13" s="8"/>
    </row>
    <row r="14" spans="2:10" ht="15">
      <c r="B14" s="8"/>
      <c r="C14" s="8"/>
      <c r="D14" s="8"/>
      <c r="E14" s="122">
        <v>9</v>
      </c>
      <c r="F14" s="123">
        <v>3</v>
      </c>
      <c r="G14" s="124">
        <f t="shared" si="0"/>
        <v>1.3274336283185841</v>
      </c>
      <c r="H14" s="8"/>
      <c r="I14" s="8"/>
      <c r="J14" s="8"/>
    </row>
    <row r="15" spans="2:10" ht="15">
      <c r="B15" s="8"/>
      <c r="C15" s="8"/>
      <c r="D15" s="8"/>
      <c r="E15" s="122">
        <v>10</v>
      </c>
      <c r="F15" s="123">
        <v>5</v>
      </c>
      <c r="G15" s="124">
        <f t="shared" si="0"/>
        <v>2.2123893805309733</v>
      </c>
      <c r="H15" s="8"/>
      <c r="I15" s="8"/>
      <c r="J15" s="8"/>
    </row>
    <row r="16" spans="2:10" ht="15">
      <c r="B16" s="8"/>
      <c r="C16" s="8"/>
      <c r="D16" s="8"/>
      <c r="E16" s="122" t="s">
        <v>132</v>
      </c>
      <c r="F16" s="123">
        <v>4</v>
      </c>
      <c r="G16" s="124">
        <f t="shared" si="0"/>
        <v>1.7699115044247788</v>
      </c>
      <c r="H16" s="8"/>
      <c r="I16" s="8"/>
      <c r="J16" s="8"/>
    </row>
    <row r="17" spans="2:10" ht="15">
      <c r="B17" s="8"/>
      <c r="C17" s="8"/>
      <c r="D17" s="8"/>
      <c r="E17" s="121" t="s">
        <v>34</v>
      </c>
      <c r="F17" s="121">
        <f>SUM(F10:F16)</f>
        <v>226</v>
      </c>
      <c r="G17" s="125">
        <v>100</v>
      </c>
      <c r="H17" s="8"/>
      <c r="I17" s="8"/>
      <c r="J17" s="8"/>
    </row>
    <row r="18" spans="2:10" ht="15">
      <c r="B18" s="8"/>
      <c r="C18" s="8"/>
      <c r="D18" s="8"/>
      <c r="E18" s="8"/>
      <c r="F18" s="8"/>
      <c r="G18" s="8"/>
      <c r="H18" s="8"/>
      <c r="I18" s="8"/>
      <c r="J18" s="8"/>
    </row>
    <row r="19" spans="2:10" ht="15">
      <c r="B19" s="8"/>
      <c r="C19" s="8"/>
      <c r="D19" s="8"/>
      <c r="E19" s="8"/>
      <c r="F19" s="8"/>
      <c r="G19" s="8"/>
      <c r="H19" s="8"/>
      <c r="I19" s="8"/>
      <c r="J19" s="8"/>
    </row>
    <row r="20" spans="1:11" ht="15">
      <c r="A20" s="355" t="s">
        <v>133</v>
      </c>
      <c r="B20" s="355"/>
      <c r="C20" s="355"/>
      <c r="D20" s="355"/>
      <c r="E20" s="355"/>
      <c r="F20" s="355"/>
      <c r="G20" s="355"/>
      <c r="H20" s="355"/>
      <c r="I20" s="355"/>
      <c r="J20" s="355"/>
      <c r="K20" s="8"/>
    </row>
    <row r="21" spans="2:11" ht="15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ht="15">
      <c r="B22" s="8"/>
      <c r="C22" s="8"/>
      <c r="D22" s="8"/>
      <c r="E22" s="121" t="s">
        <v>130</v>
      </c>
      <c r="F22" s="121" t="s">
        <v>10</v>
      </c>
      <c r="G22" s="121" t="s">
        <v>131</v>
      </c>
      <c r="H22" s="8"/>
      <c r="I22" s="8"/>
      <c r="J22" s="8"/>
      <c r="K22" s="8"/>
    </row>
    <row r="23" spans="2:11" ht="15">
      <c r="B23" s="8"/>
      <c r="C23" s="8"/>
      <c r="D23" s="8"/>
      <c r="E23" s="122">
        <v>2</v>
      </c>
      <c r="F23" s="126">
        <v>3176</v>
      </c>
      <c r="G23" s="124">
        <f>F23/3941*100</f>
        <v>80.58868307536157</v>
      </c>
      <c r="H23" s="8"/>
      <c r="I23" s="8"/>
      <c r="J23" s="8"/>
      <c r="K23" s="8"/>
    </row>
    <row r="24" spans="2:11" ht="15">
      <c r="B24" s="8"/>
      <c r="C24" s="8"/>
      <c r="D24" s="8"/>
      <c r="E24" s="122">
        <v>3</v>
      </c>
      <c r="F24" s="123">
        <v>534</v>
      </c>
      <c r="G24" s="124">
        <f aca="true" t="shared" si="1" ref="G24:G32">F24/3941*100</f>
        <v>13.549860441512307</v>
      </c>
      <c r="H24" s="8"/>
      <c r="I24" s="8"/>
      <c r="J24" s="8"/>
      <c r="K24" s="8"/>
    </row>
    <row r="25" spans="2:11" ht="15">
      <c r="B25" s="8"/>
      <c r="C25" s="8"/>
      <c r="D25" s="8"/>
      <c r="E25" s="122">
        <v>4</v>
      </c>
      <c r="F25" s="123">
        <v>153</v>
      </c>
      <c r="G25" s="124">
        <f t="shared" si="1"/>
        <v>3.882263384927683</v>
      </c>
      <c r="H25" s="8"/>
      <c r="I25" s="8"/>
      <c r="J25" s="8"/>
      <c r="K25" s="8"/>
    </row>
    <row r="26" spans="2:11" ht="15">
      <c r="B26" s="8"/>
      <c r="C26" s="8"/>
      <c r="D26" s="8"/>
      <c r="E26" s="122">
        <v>5</v>
      </c>
      <c r="F26" s="123">
        <v>44</v>
      </c>
      <c r="G26" s="124">
        <f t="shared" si="1"/>
        <v>1.1164679015478305</v>
      </c>
      <c r="H26" s="8"/>
      <c r="I26" s="8"/>
      <c r="J26" s="8"/>
      <c r="K26" s="8"/>
    </row>
    <row r="27" spans="2:11" ht="15">
      <c r="B27" s="8"/>
      <c r="C27" s="8"/>
      <c r="D27" s="8"/>
      <c r="E27" s="122">
        <v>6</v>
      </c>
      <c r="F27" s="123">
        <v>14</v>
      </c>
      <c r="G27" s="124">
        <f t="shared" si="1"/>
        <v>0.3552397868561279</v>
      </c>
      <c r="H27" s="8"/>
      <c r="I27" s="8"/>
      <c r="J27" s="8"/>
      <c r="K27" s="8"/>
    </row>
    <row r="28" spans="2:11" ht="15">
      <c r="B28" s="8"/>
      <c r="C28" s="8"/>
      <c r="D28" s="8"/>
      <c r="E28" s="122">
        <v>7</v>
      </c>
      <c r="F28" s="123">
        <v>6</v>
      </c>
      <c r="G28" s="124">
        <f t="shared" si="1"/>
        <v>0.1522456229383405</v>
      </c>
      <c r="H28" s="8"/>
      <c r="I28" s="8"/>
      <c r="J28" s="8"/>
      <c r="K28" s="8"/>
    </row>
    <row r="29" spans="2:11" ht="15">
      <c r="B29" s="8"/>
      <c r="C29" s="8"/>
      <c r="D29" s="8"/>
      <c r="E29" s="122">
        <v>8</v>
      </c>
      <c r="F29" s="123">
        <v>3</v>
      </c>
      <c r="G29" s="124">
        <f t="shared" si="1"/>
        <v>0.07612281146917026</v>
      </c>
      <c r="H29" s="8"/>
      <c r="I29" s="8"/>
      <c r="J29" s="8"/>
      <c r="K29" s="8"/>
    </row>
    <row r="30" spans="2:11" ht="15">
      <c r="B30" s="8"/>
      <c r="C30" s="8"/>
      <c r="D30" s="8"/>
      <c r="E30" s="122">
        <v>9</v>
      </c>
      <c r="F30" s="123">
        <v>3</v>
      </c>
      <c r="G30" s="124">
        <f t="shared" si="1"/>
        <v>0.07612281146917026</v>
      </c>
      <c r="H30" s="8"/>
      <c r="I30" s="8"/>
      <c r="J30" s="8"/>
      <c r="K30" s="8"/>
    </row>
    <row r="31" spans="2:11" ht="15">
      <c r="B31" s="8"/>
      <c r="C31" s="8"/>
      <c r="D31" s="8"/>
      <c r="E31" s="122">
        <v>10</v>
      </c>
      <c r="F31" s="123">
        <v>1</v>
      </c>
      <c r="G31" s="124">
        <f t="shared" si="1"/>
        <v>0.025374270489723422</v>
      </c>
      <c r="H31" s="8"/>
      <c r="I31" s="8"/>
      <c r="J31" s="8"/>
      <c r="K31" s="8"/>
    </row>
    <row r="32" spans="2:11" ht="15">
      <c r="B32" s="8"/>
      <c r="C32" s="8"/>
      <c r="D32" s="8"/>
      <c r="E32" s="122" t="s">
        <v>132</v>
      </c>
      <c r="F32" s="123">
        <v>7</v>
      </c>
      <c r="G32" s="124">
        <f t="shared" si="1"/>
        <v>0.17761989342806395</v>
      </c>
      <c r="H32" s="8"/>
      <c r="I32" s="8"/>
      <c r="J32" s="8"/>
      <c r="K32" s="8"/>
    </row>
    <row r="33" spans="2:11" ht="15">
      <c r="B33" s="8"/>
      <c r="C33" s="8"/>
      <c r="D33" s="8"/>
      <c r="E33" s="121" t="s">
        <v>34</v>
      </c>
      <c r="F33" s="127">
        <f>SUM(F23:F32)</f>
        <v>3941</v>
      </c>
      <c r="G33" s="125">
        <v>100</v>
      </c>
      <c r="H33" s="8"/>
      <c r="I33" s="8"/>
      <c r="J33" s="8"/>
      <c r="K33" s="8"/>
    </row>
    <row r="34" spans="2:11" ht="15">
      <c r="B34" s="8"/>
      <c r="C34" s="8"/>
      <c r="D34" s="8"/>
      <c r="E34" s="128" t="s">
        <v>19</v>
      </c>
      <c r="F34" s="128"/>
      <c r="G34" s="128"/>
      <c r="H34" s="8"/>
      <c r="I34" s="8"/>
      <c r="J34" s="8"/>
      <c r="K34" s="8"/>
    </row>
    <row r="35" spans="2:11" ht="1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>
      <c r="B36" s="8"/>
      <c r="C36" s="8"/>
      <c r="D36" s="8"/>
      <c r="E36" s="8"/>
      <c r="F36" s="8"/>
      <c r="G36" s="8"/>
      <c r="H36" s="129"/>
      <c r="I36" s="8"/>
      <c r="J36" s="8"/>
      <c r="K36" s="8"/>
    </row>
    <row r="37" spans="2:11" ht="15">
      <c r="B37" s="8"/>
      <c r="C37" s="130"/>
      <c r="D37" s="130"/>
      <c r="E37" s="8"/>
      <c r="F37" s="8"/>
      <c r="G37" s="8"/>
      <c r="H37" s="131"/>
      <c r="I37" s="8"/>
      <c r="J37" s="8"/>
      <c r="K37" s="8"/>
    </row>
    <row r="38" spans="2:11" ht="1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ht="1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ht="15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2:11" ht="15">
      <c r="B44" s="8"/>
      <c r="C44" s="8"/>
      <c r="D44" s="8"/>
      <c r="H44" s="8"/>
      <c r="I44" s="8"/>
      <c r="J44" s="8"/>
      <c r="K44" s="8"/>
    </row>
    <row r="45" spans="2:11" ht="15">
      <c r="B45" s="8"/>
      <c r="C45" s="8"/>
      <c r="D45" s="8"/>
      <c r="H45" s="8"/>
      <c r="I45" s="8"/>
      <c r="J45" s="8"/>
      <c r="K45" s="8"/>
    </row>
    <row r="46" spans="2:11" ht="15">
      <c r="B46" s="8"/>
      <c r="C46" s="8"/>
      <c r="D46" s="8"/>
      <c r="H46" s="8"/>
      <c r="I46" s="8"/>
      <c r="J46" s="8"/>
      <c r="K46" s="8"/>
    </row>
  </sheetData>
  <sheetProtection/>
  <mergeCells count="4">
    <mergeCell ref="A1:J1"/>
    <mergeCell ref="A4:J4"/>
    <mergeCell ref="A7:J7"/>
    <mergeCell ref="A20:J20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  <headerFooter>
    <oddFooter>&amp;L23.07.2010&amp;CTÜRKİYE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2010-07-22T13:56:27Z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2275DMW4H6TN-225-159</vt:lpwstr>
  </property>
  <property fmtid="{D5CDD505-2E9C-101B-9397-08002B2CF9AE}" pid="3" name="_dlc_DocIdItemGuid">
    <vt:lpwstr>7ff235b8-966f-4fa3-a6ea-bf0f284fe4ac</vt:lpwstr>
  </property>
  <property fmtid="{D5CDD505-2E9C-101B-9397-08002B2CF9AE}" pid="4" name="_dlc_DocIdUrl">
    <vt:lpwstr>http://sspsrv01:90/IktisadiRaporlama/_layouts/DocIdRedir.aspx?ID=2275DMW4H6TN-225-159, 2275DMW4H6TN-225-159</vt:lpwstr>
  </property>
</Properties>
</file>